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Commerce\Année-2024\Rst-comext\Rst comext -01-2024\"/>
    </mc:Choice>
  </mc:AlternateContent>
  <xr:revisionPtr revIDLastSave="0" documentId="13_ncr:1_{080C086D-58C5-4C1C-A70D-A29C581FEA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semble" sheetId="5" r:id="rId1"/>
    <sheet name="GP" sheetId="1" r:id="rId2"/>
    <sheet name="GSA" sheetId="2" r:id="rId3"/>
    <sheet name="TYPE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5" l="1"/>
  <c r="C49" i="5"/>
  <c r="B49" i="5"/>
  <c r="D48" i="5"/>
  <c r="C48" i="5"/>
  <c r="B48" i="5"/>
  <c r="F46" i="5"/>
  <c r="E46" i="5"/>
  <c r="F45" i="5"/>
  <c r="E45" i="5"/>
  <c r="D41" i="5"/>
  <c r="C41" i="5"/>
  <c r="B41" i="5"/>
  <c r="D40" i="5"/>
  <c r="C40" i="5"/>
  <c r="B40" i="5"/>
  <c r="F38" i="5"/>
  <c r="E38" i="5"/>
  <c r="F37" i="5"/>
  <c r="E37" i="5"/>
  <c r="F22" i="5"/>
  <c r="E22" i="5"/>
  <c r="D22" i="5"/>
  <c r="C22" i="5"/>
  <c r="B22" i="5"/>
  <c r="D21" i="5"/>
  <c r="C21" i="5"/>
  <c r="C24" i="5" s="1"/>
  <c r="B21" i="5"/>
  <c r="B25" i="5" l="1"/>
  <c r="E21" i="5"/>
  <c r="B24" i="5"/>
  <c r="F21" i="5"/>
  <c r="D24" i="5"/>
  <c r="C25" i="5"/>
  <c r="D25" i="5"/>
  <c r="I43" i="3" l="1"/>
  <c r="D49" i="3" s="1"/>
  <c r="H43" i="3"/>
  <c r="G43" i="3"/>
  <c r="D43" i="3"/>
  <c r="C43" i="3"/>
  <c r="B43" i="3"/>
  <c r="I42" i="3"/>
  <c r="H42" i="3"/>
  <c r="G42" i="3"/>
  <c r="D42" i="3"/>
  <c r="D52" i="3" s="1"/>
  <c r="C42" i="3"/>
  <c r="B42" i="3"/>
  <c r="B48" i="3" s="1"/>
  <c r="K39" i="3"/>
  <c r="J39" i="3"/>
  <c r="F39" i="3"/>
  <c r="E39" i="3"/>
  <c r="K38" i="3"/>
  <c r="J38" i="3"/>
  <c r="F38" i="3"/>
  <c r="E38" i="3"/>
  <c r="I37" i="3"/>
  <c r="H37" i="3"/>
  <c r="J37" i="3" s="1"/>
  <c r="G37" i="3"/>
  <c r="D37" i="3"/>
  <c r="C37" i="3"/>
  <c r="B37" i="3"/>
  <c r="K35" i="3"/>
  <c r="J35" i="3"/>
  <c r="F35" i="3"/>
  <c r="E35" i="3"/>
  <c r="K34" i="3"/>
  <c r="J34" i="3"/>
  <c r="F34" i="3"/>
  <c r="E34" i="3"/>
  <c r="I33" i="3"/>
  <c r="H33" i="3"/>
  <c r="G33" i="3"/>
  <c r="D33" i="3"/>
  <c r="C33" i="3"/>
  <c r="B33" i="3"/>
  <c r="K31" i="3"/>
  <c r="J31" i="3"/>
  <c r="F31" i="3"/>
  <c r="E31" i="3"/>
  <c r="K30" i="3"/>
  <c r="J30" i="3"/>
  <c r="F30" i="3"/>
  <c r="E30" i="3"/>
  <c r="I29" i="3"/>
  <c r="H29" i="3"/>
  <c r="J29" i="3" s="1"/>
  <c r="G29" i="3"/>
  <c r="D29" i="3"/>
  <c r="C29" i="3"/>
  <c r="B29" i="3"/>
  <c r="E29" i="3" s="1"/>
  <c r="K26" i="3"/>
  <c r="J26" i="3"/>
  <c r="F26" i="3"/>
  <c r="E26" i="3"/>
  <c r="I25" i="3"/>
  <c r="K25" i="3" s="1"/>
  <c r="H25" i="3"/>
  <c r="G25" i="3"/>
  <c r="D25" i="3"/>
  <c r="C25" i="3"/>
  <c r="B25" i="3"/>
  <c r="K22" i="3"/>
  <c r="J22" i="3"/>
  <c r="F22" i="3"/>
  <c r="E22" i="3"/>
  <c r="I21" i="3"/>
  <c r="H21" i="3"/>
  <c r="J21" i="3" s="1"/>
  <c r="G21" i="3"/>
  <c r="D21" i="3"/>
  <c r="C21" i="3"/>
  <c r="F21" i="3" s="1"/>
  <c r="B21" i="3"/>
  <c r="K19" i="3"/>
  <c r="J19" i="3"/>
  <c r="F19" i="3"/>
  <c r="E19" i="3"/>
  <c r="K18" i="3"/>
  <c r="J18" i="3"/>
  <c r="F18" i="3"/>
  <c r="E18" i="3"/>
  <c r="I17" i="3"/>
  <c r="H17" i="3"/>
  <c r="G17" i="3"/>
  <c r="D17" i="3"/>
  <c r="C17" i="3"/>
  <c r="B17" i="3"/>
  <c r="F33" i="3" l="1"/>
  <c r="K33" i="3"/>
  <c r="C52" i="3"/>
  <c r="F17" i="3"/>
  <c r="E21" i="3"/>
  <c r="E25" i="3"/>
  <c r="F29" i="3"/>
  <c r="B49" i="3"/>
  <c r="C49" i="3"/>
  <c r="K17" i="3"/>
  <c r="K21" i="3"/>
  <c r="F37" i="3"/>
  <c r="K29" i="3"/>
  <c r="F25" i="3"/>
  <c r="E42" i="3"/>
  <c r="C48" i="3"/>
  <c r="J25" i="3"/>
  <c r="F42" i="3"/>
  <c r="C41" i="3"/>
  <c r="J42" i="3"/>
  <c r="B41" i="3"/>
  <c r="B51" i="3" s="1"/>
  <c r="K42" i="3"/>
  <c r="J33" i="3"/>
  <c r="E37" i="3"/>
  <c r="F43" i="3"/>
  <c r="G41" i="3"/>
  <c r="B53" i="3"/>
  <c r="E17" i="3"/>
  <c r="B52" i="3"/>
  <c r="K43" i="3"/>
  <c r="I41" i="3"/>
  <c r="C53" i="3"/>
  <c r="E43" i="3"/>
  <c r="D48" i="3"/>
  <c r="D53" i="3"/>
  <c r="D41" i="3"/>
  <c r="E33" i="3"/>
  <c r="K37" i="3"/>
  <c r="J17" i="3"/>
  <c r="J43" i="3"/>
  <c r="H41" i="3"/>
  <c r="E41" i="3" l="1"/>
  <c r="B47" i="3"/>
  <c r="J41" i="3"/>
  <c r="D47" i="3"/>
  <c r="D51" i="3"/>
  <c r="F41" i="3"/>
  <c r="C51" i="3"/>
  <c r="C47" i="3"/>
  <c r="K41" i="3"/>
  <c r="K55" i="2" l="1"/>
  <c r="J55" i="2"/>
  <c r="F55" i="2"/>
  <c r="E55" i="2"/>
  <c r="K54" i="2"/>
  <c r="J54" i="2"/>
  <c r="F54" i="2"/>
  <c r="E54" i="2"/>
  <c r="I53" i="2"/>
  <c r="H53" i="2"/>
  <c r="G53" i="2"/>
  <c r="D53" i="2"/>
  <c r="C53" i="2"/>
  <c r="B53" i="2"/>
  <c r="E53" i="2" s="1"/>
  <c r="K51" i="2"/>
  <c r="J51" i="2"/>
  <c r="F51" i="2"/>
  <c r="E51" i="2"/>
  <c r="K50" i="2"/>
  <c r="J50" i="2"/>
  <c r="F50" i="2"/>
  <c r="E50" i="2"/>
  <c r="I49" i="2"/>
  <c r="H49" i="2"/>
  <c r="G49" i="2"/>
  <c r="D49" i="2"/>
  <c r="C49" i="2"/>
  <c r="B49" i="2"/>
  <c r="K47" i="2"/>
  <c r="J47" i="2"/>
  <c r="F47" i="2"/>
  <c r="E47" i="2"/>
  <c r="K46" i="2"/>
  <c r="J46" i="2"/>
  <c r="F46" i="2"/>
  <c r="E46" i="2"/>
  <c r="I45" i="2"/>
  <c r="H45" i="2"/>
  <c r="G45" i="2"/>
  <c r="J45" i="2" s="1"/>
  <c r="D45" i="2"/>
  <c r="F45" i="2" s="1"/>
  <c r="C45" i="2"/>
  <c r="B45" i="2"/>
  <c r="E45" i="2" s="1"/>
  <c r="I43" i="2"/>
  <c r="H43" i="2"/>
  <c r="K43" i="2" s="1"/>
  <c r="G43" i="2"/>
  <c r="D43" i="2"/>
  <c r="C43" i="2"/>
  <c r="B43" i="2"/>
  <c r="I42" i="2"/>
  <c r="H42" i="2"/>
  <c r="J42" i="2" s="1"/>
  <c r="G42" i="2"/>
  <c r="D42" i="2"/>
  <c r="C42" i="2"/>
  <c r="C58" i="2" s="1"/>
  <c r="B42" i="2"/>
  <c r="K39" i="2"/>
  <c r="J39" i="2"/>
  <c r="F39" i="2"/>
  <c r="E39" i="2"/>
  <c r="K38" i="2"/>
  <c r="J38" i="2"/>
  <c r="F38" i="2"/>
  <c r="E38" i="2"/>
  <c r="I37" i="2"/>
  <c r="H37" i="2"/>
  <c r="G37" i="2"/>
  <c r="D37" i="2"/>
  <c r="C37" i="2"/>
  <c r="B37" i="2"/>
  <c r="K35" i="2"/>
  <c r="J35" i="2"/>
  <c r="F35" i="2"/>
  <c r="E35" i="2"/>
  <c r="K34" i="2"/>
  <c r="J34" i="2"/>
  <c r="F34" i="2"/>
  <c r="E34" i="2"/>
  <c r="I33" i="2"/>
  <c r="H33" i="2"/>
  <c r="G33" i="2"/>
  <c r="D33" i="2"/>
  <c r="C33" i="2"/>
  <c r="B33" i="2"/>
  <c r="I31" i="2"/>
  <c r="H31" i="2"/>
  <c r="K31" i="2" s="1"/>
  <c r="G31" i="2"/>
  <c r="D31" i="2"/>
  <c r="C31" i="2"/>
  <c r="E31" i="2" s="1"/>
  <c r="B31" i="2"/>
  <c r="I30" i="2"/>
  <c r="H30" i="2"/>
  <c r="G30" i="2"/>
  <c r="G29" i="2" s="1"/>
  <c r="D30" i="2"/>
  <c r="F30" i="2" s="1"/>
  <c r="C30" i="2"/>
  <c r="B30" i="2"/>
  <c r="B29" i="2" s="1"/>
  <c r="K26" i="2"/>
  <c r="J26" i="2"/>
  <c r="F26" i="2"/>
  <c r="E26" i="2"/>
  <c r="I25" i="2"/>
  <c r="H25" i="2"/>
  <c r="G25" i="2"/>
  <c r="D25" i="2"/>
  <c r="C25" i="2"/>
  <c r="B25" i="2"/>
  <c r="K22" i="2"/>
  <c r="J22" i="2"/>
  <c r="F22" i="2"/>
  <c r="E22" i="2"/>
  <c r="J21" i="2"/>
  <c r="I21" i="2"/>
  <c r="H21" i="2"/>
  <c r="K21" i="2" s="1"/>
  <c r="G21" i="2"/>
  <c r="D21" i="2"/>
  <c r="F21" i="2" s="1"/>
  <c r="C21" i="2"/>
  <c r="E21" i="2" s="1"/>
  <c r="B21" i="2"/>
  <c r="K19" i="2"/>
  <c r="J19" i="2"/>
  <c r="F19" i="2"/>
  <c r="E19" i="2"/>
  <c r="K18" i="2"/>
  <c r="J18" i="2"/>
  <c r="F18" i="2"/>
  <c r="E18" i="2"/>
  <c r="I17" i="2"/>
  <c r="K17" i="2" s="1"/>
  <c r="H17" i="2"/>
  <c r="J17" i="2" s="1"/>
  <c r="G17" i="2"/>
  <c r="D17" i="2"/>
  <c r="C17" i="2"/>
  <c r="B17" i="2"/>
  <c r="E17" i="2" s="1"/>
  <c r="F17" i="2" l="1"/>
  <c r="J31" i="2"/>
  <c r="E43" i="2"/>
  <c r="K49" i="2"/>
  <c r="F53" i="2"/>
  <c r="G41" i="2"/>
  <c r="G57" i="2" s="1"/>
  <c r="F25" i="2"/>
  <c r="J33" i="2"/>
  <c r="F37" i="2"/>
  <c r="C41" i="2"/>
  <c r="B58" i="2"/>
  <c r="B69" i="2" s="1"/>
  <c r="I59" i="2"/>
  <c r="F31" i="2"/>
  <c r="E49" i="2"/>
  <c r="K42" i="2"/>
  <c r="J25" i="2"/>
  <c r="J30" i="2"/>
  <c r="E33" i="2"/>
  <c r="K45" i="2"/>
  <c r="K25" i="2"/>
  <c r="K30" i="2"/>
  <c r="F33" i="2"/>
  <c r="C59" i="2"/>
  <c r="C66" i="2" s="1"/>
  <c r="E37" i="2"/>
  <c r="D59" i="2"/>
  <c r="D70" i="2" s="1"/>
  <c r="K33" i="2"/>
  <c r="H41" i="2"/>
  <c r="J41" i="2" s="1"/>
  <c r="J53" i="2"/>
  <c r="J37" i="2"/>
  <c r="K37" i="2"/>
  <c r="D58" i="2"/>
  <c r="G58" i="2"/>
  <c r="E25" i="2"/>
  <c r="E30" i="2"/>
  <c r="H58" i="2"/>
  <c r="C69" i="2" s="1"/>
  <c r="F49" i="2"/>
  <c r="F59" i="2"/>
  <c r="B65" i="2"/>
  <c r="H29" i="2"/>
  <c r="B41" i="2"/>
  <c r="E41" i="2" s="1"/>
  <c r="F43" i="2"/>
  <c r="D41" i="2"/>
  <c r="F41" i="2" s="1"/>
  <c r="K53" i="2"/>
  <c r="I29" i="2"/>
  <c r="E42" i="2"/>
  <c r="G59" i="2"/>
  <c r="F42" i="2"/>
  <c r="H59" i="2"/>
  <c r="K59" i="2" s="1"/>
  <c r="J43" i="2"/>
  <c r="I58" i="2"/>
  <c r="C29" i="2"/>
  <c r="E29" i="2" s="1"/>
  <c r="I41" i="2"/>
  <c r="D29" i="2"/>
  <c r="J49" i="2"/>
  <c r="B59" i="2"/>
  <c r="C70" i="2" l="1"/>
  <c r="K58" i="2"/>
  <c r="J58" i="2"/>
  <c r="C65" i="2"/>
  <c r="E58" i="2"/>
  <c r="D65" i="2"/>
  <c r="E59" i="2"/>
  <c r="D57" i="2"/>
  <c r="D66" i="2"/>
  <c r="J59" i="2"/>
  <c r="F58" i="2"/>
  <c r="C57" i="2"/>
  <c r="F57" i="2" s="1"/>
  <c r="F29" i="2"/>
  <c r="K41" i="2"/>
  <c r="B57" i="2"/>
  <c r="I57" i="2"/>
  <c r="B70" i="2"/>
  <c r="B66" i="2"/>
  <c r="H57" i="2"/>
  <c r="J57" i="2" s="1"/>
  <c r="J29" i="2"/>
  <c r="K29" i="2"/>
  <c r="D69" i="2"/>
  <c r="C64" i="2" l="1"/>
  <c r="K57" i="2"/>
  <c r="E57" i="2"/>
  <c r="C68" i="2"/>
  <c r="B64" i="2"/>
  <c r="B68" i="2"/>
  <c r="D68" i="2"/>
  <c r="D64" i="2"/>
</calcChain>
</file>

<file path=xl/sharedStrings.xml><?xml version="1.0" encoding="utf-8"?>
<sst xmlns="http://schemas.openxmlformats.org/spreadsheetml/2006/main" count="168" uniqueCount="66">
  <si>
    <t>BALANCE COMMERCIALE</t>
  </si>
  <si>
    <t>GROUPES DE PRODUITS</t>
  </si>
  <si>
    <t>Janvier</t>
  </si>
  <si>
    <t>Var : en %</t>
  </si>
  <si>
    <t>2023/2022</t>
  </si>
  <si>
    <t>ALIMENTATION</t>
  </si>
  <si>
    <t>EXPORT</t>
  </si>
  <si>
    <t>IMPORT</t>
  </si>
  <si>
    <t>SOLDE</t>
  </si>
  <si>
    <t>TX DE COUVERTURE en %</t>
  </si>
  <si>
    <t>MAT.1ére &amp; DEMI-PRODUITS</t>
  </si>
  <si>
    <t>BIENS D'EQUIPEMENT</t>
  </si>
  <si>
    <t>BIENS DE CONSOMMATION</t>
  </si>
  <si>
    <t>ENERGIE</t>
  </si>
  <si>
    <t>TOTAL DES EXPORTATIONS</t>
  </si>
  <si>
    <t>TOTAL DES IMPORTATIONS</t>
  </si>
  <si>
    <t>DEFICIT</t>
  </si>
  <si>
    <t xml:space="preserve">   TX DE COUVERTURE en %</t>
  </si>
  <si>
    <t>COMMERCE EXTERIEUR SELON LE REGIME ET LE TYPE D'UTILISATION</t>
  </si>
  <si>
    <t>Produits</t>
  </si>
  <si>
    <t>Exportations</t>
  </si>
  <si>
    <t>Importations</t>
  </si>
  <si>
    <t>Valeurs en MD</t>
  </si>
  <si>
    <t xml:space="preserve">          Variation</t>
  </si>
  <si>
    <t>23/22</t>
  </si>
  <si>
    <t>Produits Agric.et.Alimen.de base</t>
  </si>
  <si>
    <t>régime général</t>
  </si>
  <si>
    <t>régime off shore</t>
  </si>
  <si>
    <t>Produits Energétiques</t>
  </si>
  <si>
    <t>-</t>
  </si>
  <si>
    <t>Produits Miniers et Phosphatés</t>
  </si>
  <si>
    <t>Autres Produits Intermédiaires</t>
  </si>
  <si>
    <t>Produits  d'Equipement</t>
  </si>
  <si>
    <t>Autres Produits de Consommation</t>
  </si>
  <si>
    <t>Ensemble des Produits</t>
  </si>
  <si>
    <t xml:space="preserve"> </t>
  </si>
  <si>
    <t>Solde commercial</t>
  </si>
  <si>
    <t>Taux de couverture</t>
  </si>
  <si>
    <t>COMMERCE EXTERIEUR SELON LE REGIME ET LE GROUPEMENT SECTORIEL D'ACTIVITE</t>
  </si>
  <si>
    <t>Variation</t>
  </si>
  <si>
    <t>Agriculture et Ind. Agro. Alim.</t>
  </si>
  <si>
    <t>Energie et Lubrifiants</t>
  </si>
  <si>
    <t>Mines, Phosphates et Derivés</t>
  </si>
  <si>
    <t>Textiles, Habillements et cuirs</t>
  </si>
  <si>
    <t xml:space="preserve">       Textiles, Habillements </t>
  </si>
  <si>
    <t xml:space="preserve">       Cuirs et Chaussures</t>
  </si>
  <si>
    <t>Industries Mécaniques et Elect.</t>
  </si>
  <si>
    <t xml:space="preserve">       Autres Industries Mécaniques</t>
  </si>
  <si>
    <t xml:space="preserve">       Industries Electriques</t>
  </si>
  <si>
    <t>Autres Industries Manufacturières</t>
  </si>
  <si>
    <t>COMMERCE EXTERIEUR</t>
  </si>
  <si>
    <t>***</t>
  </si>
  <si>
    <t xml:space="preserve">BALANCE COMMERCIALE </t>
  </si>
  <si>
    <t>ENSEMBLE</t>
  </si>
  <si>
    <t>Valeur en MD</t>
  </si>
  <si>
    <t>Variations en %</t>
  </si>
  <si>
    <t>Solde</t>
  </si>
  <si>
    <t>Taux de Couverture</t>
  </si>
  <si>
    <t xml:space="preserve">BALANCE PAR REGIME </t>
  </si>
  <si>
    <t>REGIME GENERAL</t>
  </si>
  <si>
    <t>REGIME OFF SHORE</t>
  </si>
  <si>
    <t>2024/2023</t>
  </si>
  <si>
    <t xml:space="preserve">   JANVIER   2 0 2 4</t>
  </si>
  <si>
    <t xml:space="preserve">  JANVIER 2 0 2 4</t>
  </si>
  <si>
    <t>24/23</t>
  </si>
  <si>
    <t>janvier- 2024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</si>
</sst>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0.000"/>
    <numFmt numFmtId="167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MS Sans Serif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3"/>
      <name val="MS Sans Serif"/>
      <family val="2"/>
    </font>
    <font>
      <b/>
      <u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3"/>
        <bgColor indexed="9"/>
      </patternFill>
    </fill>
    <fill>
      <patternFill patternType="gray125">
        <fgColor indexed="13"/>
        <bgColor indexed="9"/>
      </patternFill>
    </fill>
    <fill>
      <patternFill patternType="gray06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1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5" fontId="4" fillId="2" borderId="2" xfId="1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3" fillId="0" borderId="0" xfId="0" applyFont="1"/>
    <xf numFmtId="0" fontId="10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right"/>
    </xf>
    <xf numFmtId="17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0" borderId="7" xfId="0" applyFont="1" applyBorder="1" applyAlignment="1">
      <alignment horizontal="left" vertical="center"/>
    </xf>
    <xf numFmtId="164" fontId="10" fillId="0" borderId="0" xfId="0" applyNumberFormat="1" applyFont="1" applyAlignment="1">
      <alignment horizontal="center" vertical="center"/>
    </xf>
    <xf numFmtId="165" fontId="10" fillId="0" borderId="0" xfId="1" applyNumberFormat="1" applyFont="1" applyBorder="1" applyAlignment="1">
      <alignment horizontal="center" vertical="center"/>
    </xf>
    <xf numFmtId="165" fontId="10" fillId="0" borderId="10" xfId="1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5" fontId="9" fillId="0" borderId="0" xfId="1" applyNumberFormat="1" applyFont="1" applyBorder="1" applyAlignment="1">
      <alignment horizontal="center" vertical="center"/>
    </xf>
    <xf numFmtId="165" fontId="9" fillId="0" borderId="10" xfId="1" applyNumberFormat="1" applyFont="1" applyBorder="1" applyAlignment="1">
      <alignment horizontal="center" vertical="center"/>
    </xf>
    <xf numFmtId="165" fontId="12" fillId="0" borderId="0" xfId="1" applyNumberFormat="1" applyFont="1" applyBorder="1" applyAlignment="1">
      <alignment horizontal="center" vertical="center"/>
    </xf>
    <xf numFmtId="165" fontId="12" fillId="0" borderId="10" xfId="1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" fontId="10" fillId="0" borderId="0" xfId="0" applyNumberFormat="1" applyFont="1" applyAlignment="1">
      <alignment horizontal="center" vertical="center"/>
    </xf>
    <xf numFmtId="17" fontId="10" fillId="0" borderId="10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5" fontId="9" fillId="0" borderId="2" xfId="1" applyNumberFormat="1" applyFont="1" applyBorder="1" applyAlignment="1">
      <alignment horizontal="center" vertical="center"/>
    </xf>
    <xf numFmtId="165" fontId="9" fillId="0" borderId="12" xfId="1" applyNumberFormat="1" applyFont="1" applyBorder="1" applyAlignment="1">
      <alignment horizontal="center" vertical="center"/>
    </xf>
    <xf numFmtId="165" fontId="12" fillId="0" borderId="2" xfId="1" applyNumberFormat="1" applyFont="1" applyBorder="1" applyAlignment="1">
      <alignment horizontal="center" vertical="center"/>
    </xf>
    <xf numFmtId="165" fontId="12" fillId="0" borderId="12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5" fontId="13" fillId="0" borderId="0" xfId="1" applyNumberFormat="1" applyFont="1" applyBorder="1" applyAlignment="1">
      <alignment horizontal="center" vertical="center"/>
    </xf>
    <xf numFmtId="0" fontId="7" fillId="0" borderId="0" xfId="0" applyFo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7" fontId="10" fillId="0" borderId="6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0" fillId="0" borderId="0" xfId="0" applyNumberFormat="1"/>
    <xf numFmtId="0" fontId="13" fillId="0" borderId="14" xfId="0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66" fontId="1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3" fillId="0" borderId="7" xfId="0" applyFont="1" applyBorder="1"/>
    <xf numFmtId="0" fontId="11" fillId="0" borderId="4" xfId="0" applyFont="1" applyBorder="1" applyAlignment="1">
      <alignment horizontal="centerContinuous" vertical="center"/>
    </xf>
    <xf numFmtId="0" fontId="11" fillId="0" borderId="5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Continuous" vertical="center"/>
    </xf>
    <xf numFmtId="0" fontId="11" fillId="0" borderId="6" xfId="0" applyFont="1" applyBorder="1" applyAlignment="1">
      <alignment horizontal="centerContinuous" vertical="center"/>
    </xf>
    <xf numFmtId="0" fontId="0" fillId="0" borderId="11" xfId="0" applyBorder="1"/>
    <xf numFmtId="17" fontId="11" fillId="0" borderId="15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0" fillId="0" borderId="8" xfId="0" applyBorder="1"/>
    <xf numFmtId="0" fontId="10" fillId="0" borderId="7" xfId="0" applyFont="1" applyBorder="1" applyAlignment="1">
      <alignment vertical="center"/>
    </xf>
    <xf numFmtId="165" fontId="10" fillId="0" borderId="0" xfId="1" applyNumberFormat="1" applyFont="1" applyBorder="1" applyAlignment="1">
      <alignment horizontal="center"/>
    </xf>
    <xf numFmtId="165" fontId="10" fillId="0" borderId="10" xfId="1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5" fontId="12" fillId="0" borderId="0" xfId="1" applyNumberFormat="1" applyFont="1" applyBorder="1" applyAlignment="1">
      <alignment horizontal="center"/>
    </xf>
    <xf numFmtId="165" fontId="12" fillId="0" borderId="10" xfId="1" applyNumberFormat="1" applyFont="1" applyBorder="1" applyAlignment="1">
      <alignment horizontal="center"/>
    </xf>
    <xf numFmtId="9" fontId="10" fillId="0" borderId="0" xfId="1" applyFont="1" applyBorder="1" applyAlignment="1">
      <alignment horizontal="center"/>
    </xf>
    <xf numFmtId="9" fontId="10" fillId="0" borderId="10" xfId="1" applyFont="1" applyBorder="1" applyAlignment="1">
      <alignment horizontal="center"/>
    </xf>
    <xf numFmtId="0" fontId="9" fillId="0" borderId="11" xfId="0" applyFont="1" applyBorder="1"/>
    <xf numFmtId="0" fontId="9" fillId="0" borderId="2" xfId="0" applyFont="1" applyBorder="1" applyAlignment="1">
      <alignment horizontal="center"/>
    </xf>
    <xf numFmtId="0" fontId="0" fillId="0" borderId="16" xfId="0" applyBorder="1"/>
    <xf numFmtId="0" fontId="9" fillId="0" borderId="0" xfId="0" applyFo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7" fontId="11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6" fontId="12" fillId="0" borderId="0" xfId="0" applyNumberFormat="1" applyFont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4" fillId="0" borderId="0" xfId="0" applyFont="1"/>
    <xf numFmtId="0" fontId="8" fillId="5" borderId="0" xfId="0" applyFont="1" applyFill="1" applyAlignment="1">
      <alignment horizontal="centerContinuous" vertical="center"/>
    </xf>
    <xf numFmtId="0" fontId="3" fillId="5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5" borderId="1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9" xfId="0" applyFont="1" applyBorder="1"/>
    <xf numFmtId="0" fontId="11" fillId="0" borderId="19" xfId="0" applyFont="1" applyBorder="1" applyAlignment="1">
      <alignment horizontal="centerContinuous"/>
    </xf>
    <xf numFmtId="0" fontId="3" fillId="0" borderId="19" xfId="0" applyFont="1" applyBorder="1" applyAlignment="1">
      <alignment horizontal="centerContinuous"/>
    </xf>
    <xf numFmtId="17" fontId="1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4" fontId="3" fillId="0" borderId="0" xfId="0" applyNumberFormat="1" applyFont="1"/>
    <xf numFmtId="165" fontId="4" fillId="6" borderId="0" xfId="1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3" fillId="6" borderId="0" xfId="0" applyFont="1" applyFill="1"/>
    <xf numFmtId="9" fontId="3" fillId="0" borderId="0" xfId="0" applyNumberFormat="1" applyFont="1"/>
    <xf numFmtId="0" fontId="4" fillId="0" borderId="0" xfId="0" applyFont="1"/>
    <xf numFmtId="165" fontId="0" fillId="0" borderId="0" xfId="1" applyNumberFormat="1" applyFont="1"/>
    <xf numFmtId="0" fontId="4" fillId="3" borderId="0" xfId="0" applyFont="1" applyFill="1"/>
    <xf numFmtId="165" fontId="3" fillId="2" borderId="0" xfId="1" applyNumberFormat="1" applyFont="1" applyFill="1" applyBorder="1" applyAlignment="1"/>
    <xf numFmtId="165" fontId="4" fillId="2" borderId="0" xfId="1" applyNumberFormat="1" applyFont="1" applyFill="1" applyBorder="1" applyAlignment="1"/>
    <xf numFmtId="167" fontId="0" fillId="0" borderId="0" xfId="0" applyNumberFormat="1"/>
    <xf numFmtId="49" fontId="8" fillId="0" borderId="4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62864</xdr:colOff>
      <xdr:row>1</xdr:row>
      <xdr:rowOff>76200</xdr:rowOff>
    </xdr:from>
    <xdr:to>
      <xdr:col>2</xdr:col>
      <xdr:colOff>295275</xdr:colOff>
      <xdr:row>6</xdr:row>
      <xdr:rowOff>123825</xdr:rowOff>
    </xdr:to>
    <xdr:sp macro="" textlink="">
      <xdr:nvSpPr>
        <xdr:cNvPr id="3" name="Texte 1">
          <a:extLst>
            <a:ext uri="{FF2B5EF4-FFF2-40B4-BE49-F238E27FC236}">
              <a16:creationId xmlns:a16="http://schemas.microsoft.com/office/drawing/2014/main" id="{A64CD3D3-0BBE-42E9-AA3E-C67DC2332DFC}"/>
            </a:ext>
          </a:extLst>
        </xdr:cNvPr>
        <xdr:cNvSpPr>
          <a:spLocks noChangeArrowheads="1"/>
        </xdr:cNvSpPr>
      </xdr:nvSpPr>
      <xdr:spPr bwMode="auto">
        <a:xfrm>
          <a:off x="62864" y="266700"/>
          <a:ext cx="2689861" cy="1000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0" rIns="27432" bIns="22860" anchor="t" upright="1"/>
        <a:lstStyle/>
        <a:p>
          <a:pPr algn="ctr" rtl="0"/>
          <a:r>
            <a:rPr lang="fr-FR" sz="900" b="1" i="1">
              <a:latin typeface="Times New Roman" pitchFamily="18" charset="0"/>
              <a:ea typeface="+mn-ea"/>
              <a:cs typeface="Times New Roman" pitchFamily="18" charset="0"/>
            </a:rPr>
            <a:t>REPUBLIQUE TUNISIENNE</a:t>
          </a:r>
          <a:endParaRPr lang="fr-FR" sz="900">
            <a:latin typeface="Times New Roman" pitchFamily="18" charset="0"/>
            <a:cs typeface="Times New Roman" pitchFamily="18" charset="0"/>
          </a:endParaRPr>
        </a:p>
        <a:p>
          <a:pPr algn="ctr" rtl="0"/>
          <a:r>
            <a:rPr lang="fr-FR" sz="900" b="1" i="1">
              <a:latin typeface="Times New Roman" pitchFamily="18" charset="0"/>
              <a:ea typeface="+mn-ea"/>
              <a:cs typeface="Times New Roman" pitchFamily="18" charset="0"/>
            </a:rPr>
            <a:t>****</a:t>
          </a:r>
          <a:endParaRPr lang="fr-FR" sz="900">
            <a:latin typeface="Times New Roman" pitchFamily="18" charset="0"/>
            <a:cs typeface="Times New Roman" pitchFamily="18" charset="0"/>
          </a:endParaRPr>
        </a:p>
        <a:p>
          <a:pPr algn="ctr" rtl="0" eaLnBrk="1" fontAlgn="auto" latinLnBrk="0" hangingPunct="1"/>
          <a:r>
            <a:rPr lang="fr-FR" sz="900" b="1" i="1">
              <a:latin typeface="Times New Roman" pitchFamily="18" charset="0"/>
              <a:ea typeface="+mn-ea"/>
              <a:cs typeface="Times New Roman" pitchFamily="18" charset="0"/>
            </a:rPr>
            <a:t>MINISTERE  DE  L'ECONOMIE  ET </a:t>
          </a:r>
        </a:p>
        <a:p>
          <a:pPr algn="ctr" rtl="0" eaLnBrk="1" fontAlgn="auto" latinLnBrk="0" hangingPunct="1"/>
          <a:r>
            <a:rPr lang="fr-FR" sz="900" b="1" i="1">
              <a:latin typeface="Times New Roman" pitchFamily="18" charset="0"/>
              <a:ea typeface="+mn-ea"/>
              <a:cs typeface="Times New Roman" pitchFamily="18" charset="0"/>
            </a:rPr>
            <a:t>DE LA PLANNIFICATION</a:t>
          </a:r>
        </a:p>
        <a:p>
          <a:pPr algn="ctr" rtl="0"/>
          <a:endParaRPr lang="fr-FR" sz="900" b="1" i="1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fr-FR" sz="900" b="1" i="1">
              <a:latin typeface="Times New Roman" pitchFamily="18" charset="0"/>
              <a:ea typeface="+mn-ea"/>
              <a:cs typeface="Times New Roman" pitchFamily="18" charset="0"/>
            </a:rPr>
            <a:t>INSTITUT NATIONAL DE LA STATISTIQUE</a:t>
          </a:r>
          <a:endParaRPr lang="fr-FR" sz="9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91439</xdr:colOff>
      <xdr:row>1</xdr:row>
      <xdr:rowOff>1</xdr:rowOff>
    </xdr:from>
    <xdr:to>
      <xdr:col>0</xdr:col>
      <xdr:colOff>2200275</xdr:colOff>
      <xdr:row>6</xdr:row>
      <xdr:rowOff>123825</xdr:rowOff>
    </xdr:to>
    <xdr:sp macro="" textlink="">
      <xdr:nvSpPr>
        <xdr:cNvPr id="3" name="Texte 2">
          <a:extLst>
            <a:ext uri="{FF2B5EF4-FFF2-40B4-BE49-F238E27FC236}">
              <a16:creationId xmlns:a16="http://schemas.microsoft.com/office/drawing/2014/main" id="{C43DF9AF-134B-4C6D-9FE5-AC2057390E42}"/>
            </a:ext>
          </a:extLst>
        </xdr:cNvPr>
        <xdr:cNvSpPr>
          <a:spLocks noChangeArrowheads="1"/>
        </xdr:cNvSpPr>
      </xdr:nvSpPr>
      <xdr:spPr bwMode="auto">
        <a:xfrm>
          <a:off x="91439" y="190501"/>
          <a:ext cx="2108836" cy="107632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/>
          <a:r>
            <a:rPr lang="fr-FR" sz="800" b="1" i="1">
              <a:latin typeface="Times New Roman" pitchFamily="18" charset="0"/>
              <a:ea typeface="+mn-ea"/>
              <a:cs typeface="Times New Roman" pitchFamily="18" charset="0"/>
            </a:rPr>
            <a:t>REPUBLIQUE TUNISIENNE</a:t>
          </a:r>
          <a:endParaRPr lang="fr-FR" sz="800">
            <a:latin typeface="Times New Roman" pitchFamily="18" charset="0"/>
            <a:cs typeface="Times New Roman" pitchFamily="18" charset="0"/>
          </a:endParaRPr>
        </a:p>
        <a:p>
          <a:pPr algn="ctr" rtl="0"/>
          <a:endParaRPr lang="fr-FR" sz="800" b="1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 eaLnBrk="1" fontAlgn="auto" latinLnBrk="0" hangingPunct="1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MINISTERE  DE  L'ECONOMIE  ET </a:t>
          </a:r>
        </a:p>
        <a:p>
          <a:pPr algn="ctr" rtl="0" eaLnBrk="1" fontAlgn="auto" latinLnBrk="0" hangingPunct="1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DE LA PLANNIFICATION</a:t>
          </a:r>
        </a:p>
        <a:p>
          <a:pPr algn="ctr" rtl="0" eaLnBrk="1" fontAlgn="auto" latinLnBrk="0" hangingPunct="1"/>
          <a:endParaRPr lang="fr-FR" sz="800" b="1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INSTITUT NATIONAL DE lA STATISTIQUE</a:t>
          </a:r>
          <a:endParaRPr lang="fr-FR" sz="800"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endParaRPr lang="fr-FR" sz="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150495</xdr:colOff>
      <xdr:row>1</xdr:row>
      <xdr:rowOff>19050</xdr:rowOff>
    </xdr:from>
    <xdr:to>
      <xdr:col>1</xdr:col>
      <xdr:colOff>447675</xdr:colOff>
      <xdr:row>6</xdr:row>
      <xdr:rowOff>9525</xdr:rowOff>
    </xdr:to>
    <xdr:sp macro="" textlink="">
      <xdr:nvSpPr>
        <xdr:cNvPr id="2" name="Texte 1">
          <a:extLst>
            <a:ext uri="{FF2B5EF4-FFF2-40B4-BE49-F238E27FC236}">
              <a16:creationId xmlns:a16="http://schemas.microsoft.com/office/drawing/2014/main" id="{043BD503-960F-41BE-A228-06171353B576}"/>
            </a:ext>
          </a:extLst>
        </xdr:cNvPr>
        <xdr:cNvSpPr txBox="1">
          <a:spLocks noChangeArrowheads="1"/>
        </xdr:cNvSpPr>
      </xdr:nvSpPr>
      <xdr:spPr bwMode="auto">
        <a:xfrm>
          <a:off x="150495" y="209550"/>
          <a:ext cx="2326005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REPUBLIQUE TUNISIENNE</a:t>
          </a:r>
          <a:endParaRPr lang="fr-FR" sz="800">
            <a:latin typeface="Times New Roman" pitchFamily="18" charset="0"/>
            <a:cs typeface="Times New Roman" pitchFamily="18" charset="0"/>
          </a:endParaRPr>
        </a:p>
        <a:p>
          <a:pPr rtl="0"/>
          <a:endParaRPr lang="fr-FR" sz="800">
            <a:effectLst/>
          </a:endParaRPr>
        </a:p>
        <a:p>
          <a:pPr marL="0" indent="0" algn="ctr" rtl="0" eaLnBrk="1" fontAlgn="auto" latinLnBrk="0" hangingPunct="1"/>
          <a:r>
            <a:rPr lang="fr-FR" sz="1100" b="1" i="0">
              <a:effectLst/>
              <a:latin typeface="+mn-lt"/>
              <a:ea typeface="+mn-ea"/>
              <a:cs typeface="+mn-cs"/>
            </a:rPr>
            <a:t>   </a:t>
          </a:r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MINISTERE  DE  L'ECONOMIE  ET </a:t>
          </a:r>
        </a:p>
        <a:p>
          <a:pPr marL="0" indent="0" algn="ctr" rtl="0" eaLnBrk="1" fontAlgn="auto" latinLnBrk="0" hangingPunct="1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DE  LA  PLANNIFICATION</a:t>
          </a:r>
        </a:p>
        <a:p>
          <a:pPr algn="ctr" rtl="0"/>
          <a:endParaRPr lang="fr-FR" sz="800" b="1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INSTITUT NATIONAL DE LA STATISTIQUE</a:t>
          </a:r>
          <a:endParaRPr lang="fr-FR" sz="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</xdr:row>
      <xdr:rowOff>76201</xdr:rowOff>
    </xdr:from>
    <xdr:to>
      <xdr:col>1</xdr:col>
      <xdr:colOff>561975</xdr:colOff>
      <xdr:row>6</xdr:row>
      <xdr:rowOff>57151</xdr:rowOff>
    </xdr:to>
    <xdr:sp macro="" textlink="">
      <xdr:nvSpPr>
        <xdr:cNvPr id="3" name="Texte 1">
          <a:extLst>
            <a:ext uri="{FF2B5EF4-FFF2-40B4-BE49-F238E27FC236}">
              <a16:creationId xmlns:a16="http://schemas.microsoft.com/office/drawing/2014/main" id="{71F0CF28-A69D-4DE1-99A2-7F5BB85D83DE}"/>
            </a:ext>
          </a:extLst>
        </xdr:cNvPr>
        <xdr:cNvSpPr txBox="1">
          <a:spLocks noChangeArrowheads="1"/>
        </xdr:cNvSpPr>
      </xdr:nvSpPr>
      <xdr:spPr bwMode="auto">
        <a:xfrm>
          <a:off x="114299" y="76201"/>
          <a:ext cx="2609851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/>
          <a:r>
            <a:rPr lang="fr-FR" sz="900" b="1" i="0">
              <a:latin typeface="Times New Roman" pitchFamily="18" charset="0"/>
              <a:ea typeface="+mn-ea"/>
              <a:cs typeface="Times New Roman" pitchFamily="18" charset="0"/>
            </a:rPr>
            <a:t>REPUBLIQUE TUNISIENNE</a:t>
          </a:r>
          <a:endParaRPr lang="fr-FR" sz="900">
            <a:latin typeface="Times New Roman" pitchFamily="18" charset="0"/>
            <a:cs typeface="Times New Roman" pitchFamily="18" charset="0"/>
          </a:endParaRPr>
        </a:p>
        <a:p>
          <a:pPr rtl="0"/>
          <a:endParaRPr lang="fr-FR" sz="900">
            <a:effectLst/>
          </a:endParaRPr>
        </a:p>
        <a:p>
          <a:pPr algn="ctr" rtl="0" eaLnBrk="1" fontAlgn="auto" latinLnBrk="0" hangingPunct="1"/>
          <a:r>
            <a:rPr lang="fr-FR" sz="900" b="1" i="0">
              <a:latin typeface="Times New Roman" pitchFamily="18" charset="0"/>
              <a:ea typeface="+mn-ea"/>
              <a:cs typeface="Times New Roman" pitchFamily="18" charset="0"/>
            </a:rPr>
            <a:t>MINISTERE  DE  L'ECONOMIE  ET </a:t>
          </a:r>
        </a:p>
        <a:p>
          <a:pPr algn="ctr" rtl="0" eaLnBrk="1" fontAlgn="auto" latinLnBrk="0" hangingPunct="1"/>
          <a:r>
            <a:rPr lang="fr-FR" sz="900" b="1" i="0">
              <a:latin typeface="Times New Roman" pitchFamily="18" charset="0"/>
              <a:ea typeface="+mn-ea"/>
              <a:cs typeface="Times New Roman" pitchFamily="18" charset="0"/>
            </a:rPr>
            <a:t>DE LA PLANNIFICATION</a:t>
          </a:r>
        </a:p>
        <a:p>
          <a:pPr algn="ctr" rtl="0"/>
          <a:endParaRPr lang="fr-FR" sz="900" b="1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fr-FR" sz="900" b="1" i="0">
              <a:latin typeface="Times New Roman" pitchFamily="18" charset="0"/>
              <a:ea typeface="+mn-ea"/>
              <a:cs typeface="Times New Roman" pitchFamily="18" charset="0"/>
            </a:rPr>
            <a:t>INSTITUT NATIONAL DE LA STATISTIQUE</a:t>
          </a:r>
          <a:endParaRPr lang="fr-FR" sz="9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3F891-BB77-4125-8621-B2986A6FC01D}">
  <dimension ref="A1:F50"/>
  <sheetViews>
    <sheetView tabSelected="1" workbookViewId="0"/>
  </sheetViews>
  <sheetFormatPr baseColWidth="10" defaultRowHeight="15" x14ac:dyDescent="0.25"/>
  <cols>
    <col min="1" max="1" width="28.7109375" customWidth="1"/>
  </cols>
  <sheetData>
    <row r="1" spans="1:6" x14ac:dyDescent="0.25">
      <c r="A1" t="s">
        <v>35</v>
      </c>
    </row>
    <row r="8" spans="1:6" ht="15.75" x14ac:dyDescent="0.25">
      <c r="E8" s="118"/>
    </row>
    <row r="9" spans="1:6" ht="15.75" x14ac:dyDescent="0.25">
      <c r="E9" s="118"/>
    </row>
    <row r="10" spans="1:6" ht="15.75" x14ac:dyDescent="0.25">
      <c r="A10" s="119" t="s">
        <v>50</v>
      </c>
      <c r="B10" s="119"/>
      <c r="C10" s="119"/>
      <c r="D10" s="120"/>
      <c r="E10" s="120"/>
      <c r="F10" s="120"/>
    </row>
    <row r="11" spans="1:6" ht="18.75" x14ac:dyDescent="0.3">
      <c r="A11" s="121" t="s">
        <v>51</v>
      </c>
      <c r="B11" s="122"/>
      <c r="C11" s="123"/>
      <c r="D11" s="24"/>
      <c r="E11" s="124"/>
      <c r="F11" s="24"/>
    </row>
    <row r="12" spans="1:6" ht="16.5" thickBot="1" x14ac:dyDescent="0.3">
      <c r="A12" s="121"/>
      <c r="B12" s="121"/>
      <c r="C12" s="121"/>
      <c r="D12" s="24"/>
      <c r="E12" s="118"/>
      <c r="F12" s="24"/>
    </row>
    <row r="13" spans="1:6" ht="16.5" thickBot="1" x14ac:dyDescent="0.3">
      <c r="A13" s="149" t="s">
        <v>65</v>
      </c>
      <c r="B13" s="150"/>
      <c r="C13" s="150"/>
      <c r="D13" s="150"/>
      <c r="E13" s="150"/>
      <c r="F13" s="151"/>
    </row>
    <row r="14" spans="1:6" ht="15.75" x14ac:dyDescent="0.25">
      <c r="A14" s="125"/>
      <c r="B14" s="125"/>
      <c r="C14" s="125"/>
      <c r="D14" s="126"/>
      <c r="E14" s="118"/>
      <c r="F14" s="126"/>
    </row>
    <row r="15" spans="1:6" x14ac:dyDescent="0.25">
      <c r="A15" s="127" t="s">
        <v>52</v>
      </c>
      <c r="B15" s="128"/>
      <c r="C15" s="128"/>
      <c r="D15" s="24"/>
      <c r="E15" s="24"/>
      <c r="F15" s="24"/>
    </row>
    <row r="16" spans="1:6" x14ac:dyDescent="0.25">
      <c r="A16" s="26"/>
      <c r="B16" s="26"/>
      <c r="C16" s="26"/>
      <c r="D16" s="26"/>
      <c r="E16" s="26"/>
      <c r="F16" s="26"/>
    </row>
    <row r="17" spans="1:6" x14ac:dyDescent="0.25">
      <c r="A17" s="129" t="s">
        <v>53</v>
      </c>
      <c r="B17" s="26"/>
      <c r="C17" s="26"/>
      <c r="D17" s="26"/>
      <c r="E17" s="26"/>
      <c r="F17" s="26"/>
    </row>
    <row r="18" spans="1:6" ht="15.75" thickBot="1" x14ac:dyDescent="0.3">
      <c r="A18" s="130"/>
      <c r="B18" s="26"/>
      <c r="C18" s="26"/>
      <c r="D18" s="26"/>
      <c r="E18" s="26"/>
      <c r="F18" s="26"/>
    </row>
    <row r="19" spans="1:6" ht="16.5" thickTop="1" thickBot="1" x14ac:dyDescent="0.3">
      <c r="A19" s="131"/>
      <c r="B19" s="132" t="s">
        <v>54</v>
      </c>
      <c r="C19" s="132"/>
      <c r="D19" s="133"/>
      <c r="E19" s="132" t="s">
        <v>55</v>
      </c>
      <c r="F19" s="132"/>
    </row>
    <row r="20" spans="1:6" ht="15.75" thickTop="1" x14ac:dyDescent="0.25">
      <c r="A20" s="26"/>
      <c r="B20" s="134">
        <v>44562</v>
      </c>
      <c r="C20" s="134">
        <v>44927</v>
      </c>
      <c r="D20" s="134">
        <v>45292</v>
      </c>
      <c r="E20" s="135" t="s">
        <v>4</v>
      </c>
      <c r="F20" s="135" t="s">
        <v>61</v>
      </c>
    </row>
    <row r="21" spans="1:6" x14ac:dyDescent="0.25">
      <c r="A21" s="130" t="s">
        <v>20</v>
      </c>
      <c r="B21" s="136">
        <f>B37+B45</f>
        <v>4168.2817753849995</v>
      </c>
      <c r="C21" s="136">
        <f t="shared" ref="C21:D22" si="0">C37+C45</f>
        <v>5044.7604648939996</v>
      </c>
      <c r="D21" s="136">
        <f t="shared" si="0"/>
        <v>5152.5906100189995</v>
      </c>
      <c r="E21" s="137">
        <f>(C21-B21)/B21</f>
        <v>0.21027337803429688</v>
      </c>
      <c r="F21" s="137">
        <f>(D21-C21)/C21</f>
        <v>2.1374680894242552E-2</v>
      </c>
    </row>
    <row r="22" spans="1:6" x14ac:dyDescent="0.25">
      <c r="A22" s="130" t="s">
        <v>21</v>
      </c>
      <c r="B22" s="136">
        <f>B38+B46</f>
        <v>5600.4554493369997</v>
      </c>
      <c r="C22" s="136">
        <f t="shared" si="0"/>
        <v>6140.147059889</v>
      </c>
      <c r="D22" s="136">
        <f t="shared" si="0"/>
        <v>5703.1815387480001</v>
      </c>
      <c r="E22" s="137">
        <f>(C22-B22)/B22</f>
        <v>9.6365664441789442E-2</v>
      </c>
      <c r="F22" s="137">
        <f>(D22-C22)/C22</f>
        <v>-7.1165318497908955E-2</v>
      </c>
    </row>
    <row r="23" spans="1:6" x14ac:dyDescent="0.25">
      <c r="A23" s="130"/>
      <c r="B23" s="26"/>
      <c r="C23" s="26"/>
      <c r="D23" s="26"/>
      <c r="E23" s="26"/>
      <c r="F23" s="26"/>
    </row>
    <row r="24" spans="1:6" x14ac:dyDescent="0.25">
      <c r="A24" s="130" t="s">
        <v>56</v>
      </c>
      <c r="B24" s="136">
        <f>B21-B22</f>
        <v>-1432.1736739520002</v>
      </c>
      <c r="C24" s="136">
        <f>C21-C22</f>
        <v>-1095.3865949950005</v>
      </c>
      <c r="D24" s="136">
        <f>D21-D22</f>
        <v>-550.59092872900055</v>
      </c>
      <c r="E24" s="138"/>
      <c r="F24" s="138"/>
    </row>
    <row r="25" spans="1:6" x14ac:dyDescent="0.25">
      <c r="A25" s="130" t="s">
        <v>57</v>
      </c>
      <c r="B25" s="139">
        <f>B21/B22</f>
        <v>0.74427549921470304</v>
      </c>
      <c r="C25" s="139">
        <f>C21/C22</f>
        <v>0.82160254724993464</v>
      </c>
      <c r="D25" s="139">
        <f>D21/D22</f>
        <v>0.90345898600838337</v>
      </c>
      <c r="E25" s="138"/>
      <c r="F25" s="138"/>
    </row>
    <row r="26" spans="1:6" x14ac:dyDescent="0.25">
      <c r="A26" s="130"/>
      <c r="B26" s="26"/>
      <c r="C26" s="26"/>
      <c r="D26" s="26"/>
      <c r="E26" s="26"/>
      <c r="F26" s="26"/>
    </row>
    <row r="27" spans="1:6" ht="9" customHeight="1" x14ac:dyDescent="0.25">
      <c r="A27" s="140"/>
      <c r="B27" s="141"/>
      <c r="C27" s="141"/>
      <c r="D27" s="141"/>
      <c r="E27" s="141"/>
      <c r="F27" s="141"/>
    </row>
    <row r="28" spans="1:6" ht="9" customHeight="1" x14ac:dyDescent="0.25">
      <c r="A28" s="140"/>
      <c r="B28" s="141"/>
      <c r="C28" s="141"/>
      <c r="D28" s="141"/>
      <c r="E28" s="141"/>
      <c r="F28" s="141"/>
    </row>
    <row r="29" spans="1:6" x14ac:dyDescent="0.25">
      <c r="A29" s="130"/>
      <c r="B29" s="26"/>
      <c r="C29" s="26"/>
      <c r="D29" s="26"/>
      <c r="E29" s="26"/>
      <c r="F29" s="26"/>
    </row>
    <row r="30" spans="1:6" x14ac:dyDescent="0.25">
      <c r="A30" s="127" t="s">
        <v>58</v>
      </c>
      <c r="B30" s="24"/>
      <c r="C30" s="24"/>
      <c r="D30" s="24"/>
      <c r="E30" s="24"/>
      <c r="F30" s="24"/>
    </row>
    <row r="31" spans="1:6" ht="15.75" thickBot="1" x14ac:dyDescent="0.3">
      <c r="A31" s="130"/>
      <c r="B31" s="26"/>
      <c r="C31" s="26"/>
      <c r="D31" s="26"/>
      <c r="E31" s="26"/>
      <c r="F31" s="26"/>
    </row>
    <row r="32" spans="1:6" ht="16.5" thickTop="1" thickBot="1" x14ac:dyDescent="0.3">
      <c r="A32" s="131"/>
      <c r="B32" s="132" t="s">
        <v>54</v>
      </c>
      <c r="C32" s="132"/>
      <c r="D32" s="132"/>
      <c r="E32" s="132" t="s">
        <v>55</v>
      </c>
      <c r="F32" s="132"/>
    </row>
    <row r="33" spans="1:6" ht="15.75" thickTop="1" x14ac:dyDescent="0.25">
      <c r="A33" s="26"/>
      <c r="B33" s="134">
        <v>44562</v>
      </c>
      <c r="C33" s="134">
        <v>44927</v>
      </c>
      <c r="D33" s="134">
        <v>45292</v>
      </c>
      <c r="E33" s="135" t="s">
        <v>4</v>
      </c>
      <c r="F33" s="135" t="s">
        <v>61</v>
      </c>
    </row>
    <row r="34" spans="1:6" x14ac:dyDescent="0.25">
      <c r="A34" s="26"/>
      <c r="C34" s="26"/>
      <c r="D34" s="26"/>
      <c r="E34" s="26"/>
      <c r="F34" s="26"/>
    </row>
    <row r="35" spans="1:6" x14ac:dyDescent="0.25">
      <c r="A35" s="129" t="s">
        <v>59</v>
      </c>
      <c r="C35" s="26"/>
      <c r="D35" s="26"/>
      <c r="E35" s="26"/>
      <c r="F35" s="26"/>
    </row>
    <row r="36" spans="1:6" x14ac:dyDescent="0.25">
      <c r="A36" s="26"/>
      <c r="C36" s="26"/>
      <c r="D36" s="26"/>
      <c r="E36" s="26"/>
      <c r="F36" s="26"/>
    </row>
    <row r="37" spans="1:6" x14ac:dyDescent="0.25">
      <c r="A37" s="130" t="s">
        <v>20</v>
      </c>
      <c r="B37" s="136">
        <v>1445.161910558</v>
      </c>
      <c r="C37" s="136">
        <v>1505.4647512370002</v>
      </c>
      <c r="D37" s="136">
        <v>1750.061484867</v>
      </c>
      <c r="E37" s="137">
        <f>(C37-B37)/B37</f>
        <v>4.1727394168392017E-2</v>
      </c>
      <c r="F37" s="137">
        <f>(D37-C37)/C37</f>
        <v>0.16247257428579526</v>
      </c>
    </row>
    <row r="38" spans="1:6" x14ac:dyDescent="0.25">
      <c r="A38" s="130" t="s">
        <v>21</v>
      </c>
      <c r="B38" s="136">
        <v>3820.9694319129999</v>
      </c>
      <c r="C38" s="136">
        <v>4242.0230047770001</v>
      </c>
      <c r="D38" s="136">
        <v>3758.5501822330002</v>
      </c>
      <c r="E38" s="137">
        <f>(C38-B38)/B38</f>
        <v>0.11019548320573616</v>
      </c>
      <c r="F38" s="137">
        <f>(D38-C38)/C38</f>
        <v>-0.11397223023061273</v>
      </c>
    </row>
    <row r="39" spans="1:6" x14ac:dyDescent="0.25">
      <c r="A39" s="130"/>
      <c r="C39" s="26"/>
      <c r="D39" s="26"/>
      <c r="E39" s="26"/>
      <c r="F39" s="26"/>
    </row>
    <row r="40" spans="1:6" x14ac:dyDescent="0.25">
      <c r="A40" s="130" t="s">
        <v>56</v>
      </c>
      <c r="B40" s="136">
        <f>B37-B38</f>
        <v>-2375.8075213550001</v>
      </c>
      <c r="C40" s="136">
        <f>C37-C38</f>
        <v>-2736.5582535399999</v>
      </c>
      <c r="D40" s="136">
        <f>D37-D38</f>
        <v>-2008.4886973660002</v>
      </c>
      <c r="E40" s="142"/>
      <c r="F40" s="26"/>
    </row>
    <row r="41" spans="1:6" x14ac:dyDescent="0.25">
      <c r="A41" s="130" t="s">
        <v>57</v>
      </c>
      <c r="B41" s="139">
        <f>B37/B38</f>
        <v>0.37821865270313554</v>
      </c>
      <c r="C41" s="139">
        <f>C37/C38</f>
        <v>0.35489311338992641</v>
      </c>
      <c r="D41" s="139">
        <f>D37/D38</f>
        <v>0.46562142315930638</v>
      </c>
      <c r="E41" s="26"/>
      <c r="F41" s="26"/>
    </row>
    <row r="42" spans="1:6" x14ac:dyDescent="0.25">
      <c r="A42" s="26"/>
      <c r="C42" s="26"/>
      <c r="D42" s="26"/>
      <c r="E42" s="26"/>
      <c r="F42" s="26"/>
    </row>
    <row r="43" spans="1:6" x14ac:dyDescent="0.25">
      <c r="A43" s="129" t="s">
        <v>60</v>
      </c>
      <c r="C43" s="26"/>
      <c r="D43" s="26"/>
      <c r="E43" s="26"/>
      <c r="F43" s="26"/>
    </row>
    <row r="44" spans="1:6" x14ac:dyDescent="0.25">
      <c r="A44" s="26"/>
      <c r="C44" s="26"/>
      <c r="D44" s="26"/>
      <c r="E44" s="26"/>
      <c r="F44" s="26"/>
    </row>
    <row r="45" spans="1:6" x14ac:dyDescent="0.25">
      <c r="A45" s="130" t="s">
        <v>20</v>
      </c>
      <c r="B45" s="136">
        <v>2723.1198648269997</v>
      </c>
      <c r="C45" s="136">
        <v>3539.2957136569999</v>
      </c>
      <c r="D45" s="136">
        <v>3402.5291251519998</v>
      </c>
      <c r="E45" s="137">
        <f>(C45-B45)/B45</f>
        <v>0.29972086773413187</v>
      </c>
      <c r="F45" s="137">
        <f>(D45-C45)/C45</f>
        <v>-3.8642317446734374E-2</v>
      </c>
    </row>
    <row r="46" spans="1:6" x14ac:dyDescent="0.25">
      <c r="A46" s="130" t="s">
        <v>21</v>
      </c>
      <c r="B46" s="136">
        <v>1779.486017424</v>
      </c>
      <c r="C46" s="136">
        <v>1898.1240551120002</v>
      </c>
      <c r="D46" s="136">
        <v>1944.6313565149999</v>
      </c>
      <c r="E46" s="137">
        <f>(C46-B46)/B46</f>
        <v>6.6669834169161751E-2</v>
      </c>
      <c r="F46" s="137">
        <f>(D46-C46)/C46</f>
        <v>2.4501718566680038E-2</v>
      </c>
    </row>
    <row r="47" spans="1:6" x14ac:dyDescent="0.25">
      <c r="A47" s="130"/>
      <c r="B47" s="143"/>
      <c r="C47" s="26"/>
      <c r="D47" s="26"/>
      <c r="E47" s="26"/>
      <c r="F47" s="26"/>
    </row>
    <row r="48" spans="1:6" x14ac:dyDescent="0.25">
      <c r="A48" s="130" t="s">
        <v>56</v>
      </c>
      <c r="B48" s="136">
        <f>B45-B46</f>
        <v>943.63384740299966</v>
      </c>
      <c r="C48" s="136">
        <f>C45-C46</f>
        <v>1641.1716585449997</v>
      </c>
      <c r="D48" s="136">
        <f>D45-D46</f>
        <v>1457.8977686369999</v>
      </c>
      <c r="E48" s="26"/>
      <c r="F48" s="26"/>
    </row>
    <row r="49" spans="1:6" x14ac:dyDescent="0.25">
      <c r="A49" s="130" t="s">
        <v>57</v>
      </c>
      <c r="B49" s="139">
        <f>B45/B46</f>
        <v>1.5302844968509572</v>
      </c>
      <c r="C49" s="139">
        <f>C45/C46</f>
        <v>1.8646282386680786</v>
      </c>
      <c r="D49" s="139">
        <f>D45/D46</f>
        <v>1.7497039291034153</v>
      </c>
      <c r="E49" s="26"/>
      <c r="F49" s="26"/>
    </row>
    <row r="50" spans="1:6" x14ac:dyDescent="0.25">
      <c r="A50" s="26"/>
      <c r="C50" s="26"/>
      <c r="D50" s="26"/>
      <c r="E50" s="26"/>
      <c r="F50" s="26"/>
    </row>
  </sheetData>
  <mergeCells count="1">
    <mergeCell ref="A13:F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workbookViewId="0">
      <selection activeCell="I1" sqref="I1:L1048576"/>
    </sheetView>
  </sheetViews>
  <sheetFormatPr baseColWidth="10" defaultColWidth="9.140625" defaultRowHeight="15" x14ac:dyDescent="0.25"/>
  <cols>
    <col min="1" max="1" width="35.5703125" customWidth="1"/>
    <col min="2" max="4" width="10.28515625" customWidth="1"/>
    <col min="5" max="6" width="9.140625" style="1"/>
  </cols>
  <sheetData>
    <row r="1" spans="1:7" x14ac:dyDescent="0.25">
      <c r="A1" s="1"/>
    </row>
    <row r="2" spans="1:7" x14ac:dyDescent="0.25">
      <c r="A2" s="2"/>
      <c r="B2" s="3"/>
      <c r="C2" s="3"/>
      <c r="D2" s="3"/>
      <c r="E2" s="2"/>
      <c r="F2" s="2"/>
      <c r="G2" s="3"/>
    </row>
    <row r="3" spans="1:7" x14ac:dyDescent="0.25">
      <c r="A3" s="2"/>
      <c r="B3" s="3"/>
      <c r="C3" s="3"/>
      <c r="D3" s="3"/>
      <c r="E3" s="2"/>
      <c r="F3" s="2"/>
      <c r="G3" s="3"/>
    </row>
    <row r="4" spans="1:7" x14ac:dyDescent="0.25">
      <c r="A4" s="2"/>
      <c r="B4" s="3"/>
      <c r="C4" s="3"/>
      <c r="D4" s="3"/>
      <c r="E4" s="2"/>
      <c r="F4" s="2"/>
      <c r="G4" s="3"/>
    </row>
    <row r="5" spans="1:7" x14ac:dyDescent="0.25">
      <c r="A5" s="2"/>
      <c r="B5" s="3"/>
      <c r="C5" s="3"/>
      <c r="D5" s="3"/>
      <c r="E5" s="2"/>
      <c r="F5" s="2"/>
      <c r="G5" s="3"/>
    </row>
    <row r="6" spans="1:7" x14ac:dyDescent="0.25">
      <c r="A6" s="2"/>
      <c r="B6" s="3"/>
      <c r="C6" s="3"/>
      <c r="D6" s="3"/>
      <c r="E6" s="2"/>
      <c r="F6" s="2"/>
      <c r="G6" s="3"/>
    </row>
    <row r="7" spans="1:7" x14ac:dyDescent="0.25">
      <c r="A7" s="2"/>
      <c r="B7" s="3"/>
      <c r="C7" s="3"/>
      <c r="D7" s="3"/>
      <c r="E7" s="2"/>
      <c r="F7" s="2"/>
      <c r="G7" s="3"/>
    </row>
    <row r="8" spans="1:7" x14ac:dyDescent="0.25">
      <c r="A8" s="2"/>
      <c r="B8" s="3"/>
      <c r="C8" s="3"/>
      <c r="D8" s="3"/>
      <c r="E8" s="2"/>
      <c r="F8" s="2"/>
      <c r="G8" s="3"/>
    </row>
    <row r="9" spans="1:7" x14ac:dyDescent="0.25">
      <c r="A9" s="2"/>
      <c r="B9" s="3"/>
      <c r="C9" s="3"/>
      <c r="D9" s="3"/>
      <c r="E9" s="2"/>
      <c r="F9" s="2"/>
      <c r="G9" s="3"/>
    </row>
    <row r="10" spans="1:7" ht="18.75" x14ac:dyDescent="0.3">
      <c r="A10" s="4" t="s">
        <v>0</v>
      </c>
      <c r="B10" s="5"/>
      <c r="C10" s="5"/>
      <c r="D10" s="5"/>
      <c r="E10" s="2"/>
      <c r="F10" s="2"/>
      <c r="G10" s="3"/>
    </row>
    <row r="11" spans="1:7" x14ac:dyDescent="0.25">
      <c r="A11" s="6"/>
      <c r="B11" s="7"/>
      <c r="C11" s="7"/>
      <c r="D11" s="7"/>
      <c r="E11" s="6"/>
      <c r="F11" s="6"/>
      <c r="G11" s="7"/>
    </row>
    <row r="12" spans="1:7" x14ac:dyDescent="0.25">
      <c r="A12" s="8" t="s">
        <v>1</v>
      </c>
      <c r="B12" s="8" t="s">
        <v>2</v>
      </c>
      <c r="C12" s="8" t="s">
        <v>2</v>
      </c>
      <c r="D12" s="8" t="s">
        <v>2</v>
      </c>
      <c r="E12" s="152" t="s">
        <v>3</v>
      </c>
      <c r="F12" s="152"/>
      <c r="G12" s="145"/>
    </row>
    <row r="13" spans="1:7" x14ac:dyDescent="0.25">
      <c r="A13" s="9"/>
      <c r="B13" s="8">
        <v>2022</v>
      </c>
      <c r="C13" s="8">
        <v>2023</v>
      </c>
      <c r="D13" s="8">
        <v>2024</v>
      </c>
      <c r="E13" s="8" t="s">
        <v>4</v>
      </c>
      <c r="F13" s="8" t="s">
        <v>61</v>
      </c>
      <c r="G13" s="145"/>
    </row>
    <row r="14" spans="1:7" x14ac:dyDescent="0.25">
      <c r="A14" s="6"/>
      <c r="B14" s="6"/>
      <c r="C14" s="6"/>
      <c r="D14" s="6"/>
      <c r="E14" s="6"/>
      <c r="F14" s="6"/>
      <c r="G14" s="7"/>
    </row>
    <row r="15" spans="1:7" x14ac:dyDescent="0.25">
      <c r="A15" s="10" t="s">
        <v>5</v>
      </c>
      <c r="B15" s="6"/>
      <c r="C15" s="6"/>
      <c r="D15" s="6"/>
      <c r="E15" s="6"/>
      <c r="F15" s="6"/>
      <c r="G15" s="7"/>
    </row>
    <row r="16" spans="1:7" x14ac:dyDescent="0.25">
      <c r="A16" s="11" t="s">
        <v>6</v>
      </c>
      <c r="B16" s="12">
        <v>494.09401615399997</v>
      </c>
      <c r="C16" s="12">
        <v>573.88562335999995</v>
      </c>
      <c r="D16" s="12">
        <v>978.54864030399995</v>
      </c>
      <c r="E16" s="13">
        <v>0.16149073778932471</v>
      </c>
      <c r="F16" s="13">
        <v>0.70512833999006419</v>
      </c>
      <c r="G16" s="146"/>
    </row>
    <row r="17" spans="1:7" x14ac:dyDescent="0.25">
      <c r="A17" s="11" t="s">
        <v>7</v>
      </c>
      <c r="B17" s="12">
        <v>552.741696209</v>
      </c>
      <c r="C17" s="12">
        <v>724.86869501700005</v>
      </c>
      <c r="D17" s="12">
        <v>482.50888753100003</v>
      </c>
      <c r="E17" s="13">
        <v>0.31140585193507136</v>
      </c>
      <c r="F17" s="13">
        <v>-0.33434994386164801</v>
      </c>
      <c r="G17" s="146"/>
    </row>
    <row r="18" spans="1:7" x14ac:dyDescent="0.25">
      <c r="A18" s="6"/>
      <c r="B18" s="6"/>
      <c r="C18" s="6"/>
      <c r="D18" s="6"/>
      <c r="E18" s="6"/>
      <c r="F18" s="6"/>
      <c r="G18" s="7"/>
    </row>
    <row r="19" spans="1:7" x14ac:dyDescent="0.25">
      <c r="A19" s="11" t="s">
        <v>8</v>
      </c>
      <c r="B19" s="12">
        <v>-58.647680055000023</v>
      </c>
      <c r="C19" s="12">
        <v>-150.9830716570001</v>
      </c>
      <c r="D19" s="12">
        <v>496.03975277299992</v>
      </c>
      <c r="E19" s="6"/>
      <c r="F19" s="6"/>
      <c r="G19" s="7"/>
    </row>
    <row r="20" spans="1:7" x14ac:dyDescent="0.25">
      <c r="A20" s="11" t="s">
        <v>9</v>
      </c>
      <c r="B20" s="13">
        <v>0.89389676867651313</v>
      </c>
      <c r="C20" s="13">
        <v>0.79170976385804726</v>
      </c>
      <c r="D20" s="13">
        <v>2.0280427274847463</v>
      </c>
      <c r="E20" s="6"/>
      <c r="F20" s="6"/>
      <c r="G20" s="7"/>
    </row>
    <row r="21" spans="1:7" x14ac:dyDescent="0.25">
      <c r="A21" s="6"/>
      <c r="B21" s="6"/>
      <c r="C21" s="6"/>
      <c r="D21" s="6"/>
      <c r="E21" s="6"/>
      <c r="F21" s="6"/>
      <c r="G21" s="7"/>
    </row>
    <row r="22" spans="1:7" x14ac:dyDescent="0.25">
      <c r="A22" s="10" t="s">
        <v>10</v>
      </c>
      <c r="B22" s="6"/>
      <c r="C22" s="6"/>
      <c r="D22" s="6"/>
      <c r="E22" s="6"/>
      <c r="F22" s="6"/>
      <c r="G22" s="7"/>
    </row>
    <row r="23" spans="1:7" x14ac:dyDescent="0.25">
      <c r="A23" s="11" t="s">
        <v>6</v>
      </c>
      <c r="B23" s="12">
        <v>1346.7301096650001</v>
      </c>
      <c r="C23" s="12">
        <v>1669.035325202</v>
      </c>
      <c r="D23" s="12">
        <v>1484.6039382409999</v>
      </c>
      <c r="E23" s="13">
        <v>0.23932428125274</v>
      </c>
      <c r="F23" s="13">
        <v>-0.11050178757521426</v>
      </c>
      <c r="G23" s="146"/>
    </row>
    <row r="24" spans="1:7" x14ac:dyDescent="0.25">
      <c r="A24" s="11" t="s">
        <v>7</v>
      </c>
      <c r="B24" s="12">
        <v>1876.1693394829999</v>
      </c>
      <c r="C24" s="12">
        <v>2133.7573737150001</v>
      </c>
      <c r="D24" s="12">
        <v>1947.4081710679998</v>
      </c>
      <c r="E24" s="13">
        <v>0.13729466142058452</v>
      </c>
      <c r="F24" s="13">
        <v>-8.7333829489036577E-2</v>
      </c>
      <c r="G24" s="146"/>
    </row>
    <row r="25" spans="1:7" x14ac:dyDescent="0.25">
      <c r="A25" s="14"/>
      <c r="B25" s="6"/>
      <c r="C25" s="6"/>
      <c r="D25" s="6"/>
      <c r="E25" s="6"/>
      <c r="F25" s="6"/>
      <c r="G25" s="7"/>
    </row>
    <row r="26" spans="1:7" x14ac:dyDescent="0.25">
      <c r="A26" s="11" t="s">
        <v>8</v>
      </c>
      <c r="B26" s="12">
        <v>-529.43922981799983</v>
      </c>
      <c r="C26" s="12">
        <v>-464.72204851300012</v>
      </c>
      <c r="D26" s="12">
        <v>-462.80423282699985</v>
      </c>
      <c r="E26" s="6"/>
      <c r="F26" s="6"/>
      <c r="G26" s="7"/>
    </row>
    <row r="27" spans="1:7" x14ac:dyDescent="0.25">
      <c r="A27" s="11" t="s">
        <v>9</v>
      </c>
      <c r="B27" s="13">
        <v>0.71780839891355819</v>
      </c>
      <c r="C27" s="13">
        <v>0.78220483067205948</v>
      </c>
      <c r="D27" s="13">
        <v>0.76234862331239561</v>
      </c>
      <c r="E27" s="6"/>
      <c r="F27" s="6"/>
      <c r="G27" s="7"/>
    </row>
    <row r="28" spans="1:7" x14ac:dyDescent="0.25">
      <c r="A28" s="6"/>
      <c r="B28" s="6"/>
      <c r="C28" s="6"/>
      <c r="D28" s="6"/>
      <c r="E28" s="6"/>
      <c r="F28" s="6"/>
      <c r="G28" s="7"/>
    </row>
    <row r="29" spans="1:7" x14ac:dyDescent="0.25">
      <c r="A29" s="10" t="s">
        <v>11</v>
      </c>
      <c r="B29" s="6"/>
      <c r="C29" s="6"/>
      <c r="D29" s="6"/>
      <c r="E29" s="6"/>
      <c r="F29" s="6"/>
      <c r="G29" s="7"/>
    </row>
    <row r="30" spans="1:7" x14ac:dyDescent="0.25">
      <c r="A30" s="11" t="s">
        <v>6</v>
      </c>
      <c r="B30" s="12">
        <v>702.34354272500002</v>
      </c>
      <c r="C30" s="12">
        <v>861.96184238900003</v>
      </c>
      <c r="D30" s="12">
        <v>888.04156806899994</v>
      </c>
      <c r="E30" s="13">
        <v>0.22726527682550068</v>
      </c>
      <c r="F30" s="13">
        <v>3.025624151495819E-2</v>
      </c>
      <c r="G30" s="146"/>
    </row>
    <row r="31" spans="1:7" x14ac:dyDescent="0.25">
      <c r="A31" s="11" t="s">
        <v>7</v>
      </c>
      <c r="B31" s="12">
        <v>853.55788364700004</v>
      </c>
      <c r="C31" s="12">
        <v>981.99583590700001</v>
      </c>
      <c r="D31" s="12">
        <v>1015.476158986</v>
      </c>
      <c r="E31" s="13">
        <v>0.15047362893682459</v>
      </c>
      <c r="F31" s="13">
        <v>3.4094159928974195E-2</v>
      </c>
      <c r="G31" s="146"/>
    </row>
    <row r="32" spans="1:7" x14ac:dyDescent="0.25">
      <c r="A32" s="14"/>
      <c r="B32" s="6"/>
      <c r="C32" s="6"/>
      <c r="D32" s="6"/>
      <c r="E32" s="6"/>
      <c r="F32" s="6"/>
      <c r="G32" s="7"/>
    </row>
    <row r="33" spans="1:7" x14ac:dyDescent="0.25">
      <c r="A33" s="11" t="s">
        <v>8</v>
      </c>
      <c r="B33" s="12">
        <v>-151.21434092200002</v>
      </c>
      <c r="C33" s="12">
        <v>-120.03399351799999</v>
      </c>
      <c r="D33" s="12">
        <v>-127.43459091700004</v>
      </c>
      <c r="E33" s="6"/>
      <c r="F33" s="6"/>
      <c r="G33" s="7"/>
    </row>
    <row r="34" spans="1:7" x14ac:dyDescent="0.25">
      <c r="A34" s="11" t="s">
        <v>9</v>
      </c>
      <c r="B34" s="13">
        <v>0.82284231237381822</v>
      </c>
      <c r="C34" s="13">
        <v>0.87776527238821422</v>
      </c>
      <c r="D34" s="13">
        <v>0.87450755018783566</v>
      </c>
      <c r="E34" s="6"/>
      <c r="F34" s="6"/>
      <c r="G34" s="7"/>
    </row>
    <row r="35" spans="1:7" x14ac:dyDescent="0.25">
      <c r="A35" s="10"/>
      <c r="B35" s="6"/>
      <c r="C35" s="6"/>
      <c r="D35" s="6"/>
      <c r="E35" s="6"/>
      <c r="F35" s="6"/>
      <c r="G35" s="7"/>
    </row>
    <row r="36" spans="1:7" x14ac:dyDescent="0.25">
      <c r="A36" s="10" t="s">
        <v>12</v>
      </c>
      <c r="B36" s="6"/>
      <c r="C36" s="6"/>
      <c r="D36" s="6"/>
      <c r="E36" s="6"/>
      <c r="F36" s="6"/>
      <c r="G36" s="7"/>
    </row>
    <row r="37" spans="1:7" x14ac:dyDescent="0.25">
      <c r="A37" s="11" t="s">
        <v>6</v>
      </c>
      <c r="B37" s="12">
        <v>1221.612000028</v>
      </c>
      <c r="C37" s="12">
        <v>1560.1579696599999</v>
      </c>
      <c r="D37" s="12">
        <v>1501.24660483</v>
      </c>
      <c r="E37" s="13">
        <v>0.27713052067615601</v>
      </c>
      <c r="F37" s="13">
        <v>-3.7759871740961119E-2</v>
      </c>
      <c r="G37" s="146"/>
    </row>
    <row r="38" spans="1:7" x14ac:dyDescent="0.25">
      <c r="A38" s="11" t="s">
        <v>7</v>
      </c>
      <c r="B38" s="12">
        <v>1216.523819391</v>
      </c>
      <c r="C38" s="12">
        <v>1280.187087174</v>
      </c>
      <c r="D38" s="12">
        <v>1274.0153072989999</v>
      </c>
      <c r="E38" s="13">
        <v>5.2332117767221603E-2</v>
      </c>
      <c r="F38" s="13">
        <v>-4.8209983812789623E-3</v>
      </c>
      <c r="G38" s="146"/>
    </row>
    <row r="39" spans="1:7" x14ac:dyDescent="0.25">
      <c r="A39" s="14"/>
      <c r="B39" s="6"/>
      <c r="C39" s="6"/>
      <c r="D39" s="6"/>
      <c r="E39" s="6"/>
      <c r="F39" s="6"/>
      <c r="G39" s="7"/>
    </row>
    <row r="40" spans="1:7" x14ac:dyDescent="0.25">
      <c r="A40" s="11" t="s">
        <v>8</v>
      </c>
      <c r="B40" s="12">
        <v>5.0881806370000504</v>
      </c>
      <c r="C40" s="12">
        <v>279.97088248599994</v>
      </c>
      <c r="D40" s="12">
        <v>227.23129753100011</v>
      </c>
      <c r="E40" s="6"/>
      <c r="F40" s="6"/>
      <c r="G40" s="7"/>
    </row>
    <row r="41" spans="1:7" x14ac:dyDescent="0.25">
      <c r="A41" s="11" t="s">
        <v>9</v>
      </c>
      <c r="B41" s="13">
        <v>1.0041825573456895</v>
      </c>
      <c r="C41" s="13">
        <v>1.2186952870334233</v>
      </c>
      <c r="D41" s="13">
        <v>1.178358373113072</v>
      </c>
      <c r="E41" s="6"/>
      <c r="F41" s="6"/>
      <c r="G41" s="7"/>
    </row>
    <row r="42" spans="1:7" x14ac:dyDescent="0.25">
      <c r="A42" s="6"/>
      <c r="B42" s="6"/>
      <c r="C42" s="6"/>
      <c r="D42" s="6"/>
      <c r="E42" s="6"/>
      <c r="F42" s="6"/>
      <c r="G42" s="7"/>
    </row>
    <row r="43" spans="1:7" x14ac:dyDescent="0.25">
      <c r="A43" s="10" t="s">
        <v>13</v>
      </c>
      <c r="E43" s="6"/>
      <c r="F43" s="6"/>
      <c r="G43" s="7"/>
    </row>
    <row r="44" spans="1:7" x14ac:dyDescent="0.25">
      <c r="A44" s="11" t="s">
        <v>6</v>
      </c>
      <c r="B44" s="12">
        <v>403.50210681300001</v>
      </c>
      <c r="C44" s="12">
        <v>379.719704283</v>
      </c>
      <c r="D44" s="12">
        <v>300.149858575</v>
      </c>
      <c r="E44" s="13">
        <v>-5.8939971138792062E-2</v>
      </c>
      <c r="F44" s="13">
        <v>-0.20954889833343404</v>
      </c>
      <c r="G44" s="146"/>
    </row>
    <row r="45" spans="1:7" x14ac:dyDescent="0.25">
      <c r="A45" s="11" t="s">
        <v>7</v>
      </c>
      <c r="B45" s="12">
        <v>1101.462710607</v>
      </c>
      <c r="C45" s="12">
        <v>1019.338068076</v>
      </c>
      <c r="D45" s="12">
        <v>983.77301386399995</v>
      </c>
      <c r="E45" s="13">
        <v>-7.4559621256485631E-2</v>
      </c>
      <c r="F45" s="13">
        <v>-3.4890342395559777E-2</v>
      </c>
      <c r="G45" s="146"/>
    </row>
    <row r="46" spans="1:7" x14ac:dyDescent="0.25">
      <c r="A46" s="14"/>
      <c r="B46" s="6"/>
      <c r="C46" s="6"/>
      <c r="D46" s="6"/>
      <c r="E46" s="6"/>
      <c r="F46" s="6"/>
      <c r="G46" s="7"/>
    </row>
    <row r="47" spans="1:7" x14ac:dyDescent="0.25">
      <c r="A47" s="11" t="s">
        <v>8</v>
      </c>
      <c r="B47" s="12">
        <v>-697.96060379400001</v>
      </c>
      <c r="C47" s="12">
        <v>-639.61836379300007</v>
      </c>
      <c r="D47" s="12">
        <v>-683.6231552889999</v>
      </c>
      <c r="E47" s="6"/>
      <c r="F47" s="6"/>
      <c r="G47" s="7"/>
    </row>
    <row r="48" spans="1:7" x14ac:dyDescent="0.25">
      <c r="A48" s="11" t="s">
        <v>9</v>
      </c>
      <c r="B48" s="13">
        <v>0.3663329706283347</v>
      </c>
      <c r="C48" s="13">
        <v>0.37251596518878249</v>
      </c>
      <c r="D48" s="13">
        <v>0.30510072379002429</v>
      </c>
      <c r="E48" s="6"/>
      <c r="F48" s="6"/>
      <c r="G48" s="7"/>
    </row>
    <row r="49" spans="1:8" ht="15.75" thickBot="1" x14ac:dyDescent="0.3">
      <c r="B49" s="6"/>
      <c r="C49" s="6"/>
      <c r="D49" s="6"/>
      <c r="E49" s="6"/>
      <c r="F49" s="6"/>
      <c r="G49" s="7"/>
    </row>
    <row r="50" spans="1:8" x14ac:dyDescent="0.25">
      <c r="A50" s="15" t="s">
        <v>14</v>
      </c>
      <c r="B50" s="16">
        <v>4168.2817753850004</v>
      </c>
      <c r="C50" s="16">
        <v>5044.7604648940005</v>
      </c>
      <c r="D50" s="16">
        <v>5152.5906100189995</v>
      </c>
      <c r="E50" s="17">
        <v>0.21027337803429683</v>
      </c>
      <c r="F50" s="17">
        <v>2.1374680894242368E-2</v>
      </c>
      <c r="G50" s="147"/>
      <c r="H50" s="144"/>
    </row>
    <row r="51" spans="1:8" x14ac:dyDescent="0.25">
      <c r="A51" s="10" t="s">
        <v>15</v>
      </c>
      <c r="B51" s="18">
        <v>5600.4554493369997</v>
      </c>
      <c r="C51" s="18">
        <v>6140.147059889</v>
      </c>
      <c r="D51" s="18">
        <v>5703.1815387479992</v>
      </c>
      <c r="E51" s="19">
        <v>9.6365664441789442E-2</v>
      </c>
      <c r="F51" s="19">
        <v>-7.1165318497909108E-2</v>
      </c>
      <c r="G51" s="147"/>
    </row>
    <row r="52" spans="1:8" x14ac:dyDescent="0.25">
      <c r="A52" s="6"/>
      <c r="B52" s="10"/>
      <c r="C52" s="10"/>
      <c r="D52" s="10"/>
      <c r="E52" s="10"/>
    </row>
    <row r="53" spans="1:8" x14ac:dyDescent="0.25">
      <c r="A53" s="10" t="s">
        <v>16</v>
      </c>
      <c r="B53" s="18">
        <v>-1432.1736739519993</v>
      </c>
      <c r="C53" s="18">
        <v>-1095.3865949949995</v>
      </c>
      <c r="D53" s="18">
        <v>-550.59092872899964</v>
      </c>
      <c r="E53" s="19">
        <v>-0.23515798752790612</v>
      </c>
      <c r="F53" s="19">
        <v>-0.49735469536989074</v>
      </c>
      <c r="G53" s="147"/>
    </row>
    <row r="54" spans="1:8" ht="15.75" thickBot="1" x14ac:dyDescent="0.3">
      <c r="A54" s="20" t="s">
        <v>17</v>
      </c>
      <c r="B54" s="21">
        <v>0.74427549921470326</v>
      </c>
      <c r="C54" s="21">
        <v>0.82160254724993487</v>
      </c>
      <c r="D54" s="21">
        <v>0.90345898600838348</v>
      </c>
      <c r="E54" s="21"/>
      <c r="F54" s="21"/>
      <c r="G54" s="147"/>
    </row>
    <row r="55" spans="1:8" x14ac:dyDescent="0.25">
      <c r="A55" s="1"/>
    </row>
    <row r="56" spans="1:8" x14ac:dyDescent="0.25">
      <c r="A56" s="1"/>
      <c r="B56" s="72"/>
      <c r="C56" s="72"/>
      <c r="D56" s="72"/>
    </row>
  </sheetData>
  <mergeCells count="1">
    <mergeCell ref="E12:F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F557D-566D-40B4-9015-A87A2F317EB7}">
  <dimension ref="A6:K70"/>
  <sheetViews>
    <sheetView workbookViewId="0">
      <selection activeCell="Q26" sqref="Q26"/>
    </sheetView>
  </sheetViews>
  <sheetFormatPr baseColWidth="10" defaultRowHeight="15" x14ac:dyDescent="0.25"/>
  <cols>
    <col min="1" max="1" width="30.42578125" customWidth="1"/>
    <col min="2" max="4" width="9.28515625" customWidth="1"/>
    <col min="5" max="6" width="10.5703125" customWidth="1"/>
    <col min="7" max="9" width="9.28515625" customWidth="1"/>
    <col min="10" max="11" width="10.5703125" customWidth="1"/>
  </cols>
  <sheetData>
    <row r="6" spans="1:11" ht="17.25" customHeight="1" x14ac:dyDescent="0.25">
      <c r="A6" s="26"/>
      <c r="B6" s="26"/>
      <c r="C6" s="26" t="s">
        <v>35</v>
      </c>
      <c r="D6" s="26"/>
      <c r="G6" s="26"/>
      <c r="H6" s="26"/>
      <c r="I6" s="26"/>
      <c r="J6" s="26"/>
    </row>
    <row r="7" spans="1:11" x14ac:dyDescent="0.25">
      <c r="A7" s="26"/>
      <c r="B7" s="26"/>
      <c r="C7" s="26"/>
      <c r="D7" s="26"/>
      <c r="G7" s="26"/>
      <c r="H7" s="26"/>
      <c r="I7" s="26"/>
      <c r="J7" s="26"/>
    </row>
    <row r="8" spans="1:11" ht="21" customHeight="1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1" ht="15.75" x14ac:dyDescent="0.25">
      <c r="A9" s="157" t="s">
        <v>38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</row>
    <row r="10" spans="1:11" ht="12" customHeight="1" x14ac:dyDescent="0.25">
      <c r="B10" s="86"/>
      <c r="C10" s="86"/>
      <c r="D10" s="86"/>
      <c r="G10" s="86"/>
      <c r="H10" s="86"/>
      <c r="I10" s="86"/>
      <c r="J10" s="86"/>
    </row>
    <row r="11" spans="1:11" ht="13.5" customHeight="1" x14ac:dyDescent="0.25">
      <c r="B11" s="86"/>
      <c r="C11" s="86"/>
      <c r="D11" s="86"/>
      <c r="G11" s="86"/>
      <c r="H11" s="86"/>
      <c r="I11" s="86"/>
      <c r="J11" s="86"/>
    </row>
    <row r="12" spans="1:11" ht="16.5" thickBot="1" x14ac:dyDescent="0.3">
      <c r="A12" s="153" t="s">
        <v>62</v>
      </c>
      <c r="B12" s="153"/>
      <c r="C12" s="153"/>
      <c r="D12" s="153"/>
      <c r="E12" s="153"/>
      <c r="F12" s="153"/>
      <c r="G12" s="153"/>
      <c r="H12" s="153"/>
      <c r="I12" s="153"/>
      <c r="J12" s="153"/>
    </row>
    <row r="13" spans="1:11" ht="15.75" thickBot="1" x14ac:dyDescent="0.3">
      <c r="A13" s="87" t="s">
        <v>19</v>
      </c>
      <c r="B13" s="154" t="s">
        <v>20</v>
      </c>
      <c r="C13" s="155"/>
      <c r="D13" s="155"/>
      <c r="E13" s="155"/>
      <c r="F13" s="155"/>
      <c r="G13" s="154" t="s">
        <v>21</v>
      </c>
      <c r="H13" s="155"/>
      <c r="I13" s="155"/>
      <c r="J13" s="155"/>
      <c r="K13" s="156"/>
    </row>
    <row r="14" spans="1:11" ht="15.75" thickBot="1" x14ac:dyDescent="0.3">
      <c r="A14" s="88"/>
      <c r="B14" s="89" t="s">
        <v>22</v>
      </c>
      <c r="C14" s="90"/>
      <c r="D14" s="91"/>
      <c r="E14" s="92" t="s">
        <v>39</v>
      </c>
      <c r="F14" s="92"/>
      <c r="G14" s="89" t="s">
        <v>22</v>
      </c>
      <c r="H14" s="90"/>
      <c r="I14" s="91"/>
      <c r="J14" s="93" t="s">
        <v>39</v>
      </c>
      <c r="K14" s="92"/>
    </row>
    <row r="15" spans="1:11" ht="15.75" thickBot="1" x14ac:dyDescent="0.3">
      <c r="A15" s="94"/>
      <c r="B15" s="95">
        <v>44562</v>
      </c>
      <c r="C15" s="95">
        <v>44927</v>
      </c>
      <c r="D15" s="95">
        <v>45292</v>
      </c>
      <c r="E15" s="96" t="s">
        <v>4</v>
      </c>
      <c r="F15" s="96" t="s">
        <v>61</v>
      </c>
      <c r="G15" s="95">
        <v>44562</v>
      </c>
      <c r="H15" s="95">
        <v>44927</v>
      </c>
      <c r="I15" s="95">
        <v>45292</v>
      </c>
      <c r="J15" s="96" t="s">
        <v>4</v>
      </c>
      <c r="K15" s="96" t="s">
        <v>61</v>
      </c>
    </row>
    <row r="16" spans="1:11" x14ac:dyDescent="0.25">
      <c r="A16" s="88"/>
      <c r="B16" s="34"/>
      <c r="C16" s="34"/>
      <c r="D16" s="34"/>
      <c r="E16" s="35"/>
      <c r="F16" s="97"/>
      <c r="G16" s="34"/>
      <c r="H16" s="34"/>
      <c r="I16" s="34"/>
      <c r="J16" s="35"/>
      <c r="K16" s="98"/>
    </row>
    <row r="17" spans="1:11" x14ac:dyDescent="0.25">
      <c r="A17" s="99" t="s">
        <v>40</v>
      </c>
      <c r="B17" s="64">
        <f>SUM(B18:B19)</f>
        <v>531.99669710599994</v>
      </c>
      <c r="C17" s="64">
        <f>SUM(C18:C19)</f>
        <v>620.23983158600004</v>
      </c>
      <c r="D17" s="64">
        <f>SUM(D18:D19)</f>
        <v>1031.113917332</v>
      </c>
      <c r="E17" s="100">
        <f t="shared" ref="E17:F19" si="0">(C17-B17)/B17</f>
        <v>0.16587158333882987</v>
      </c>
      <c r="F17" s="101">
        <f t="shared" si="0"/>
        <v>0.66244388835100121</v>
      </c>
      <c r="G17" s="64">
        <f>SUM(G18:G19)</f>
        <v>645.72214515099995</v>
      </c>
      <c r="H17" s="64">
        <f>SUM(H18:H19)</f>
        <v>894.04540288999999</v>
      </c>
      <c r="I17" s="64">
        <f>SUM(I18:I19)</f>
        <v>631.17785207199995</v>
      </c>
      <c r="J17" s="100">
        <f t="shared" ref="J17:K19" si="1">(H17-G17)/G17</f>
        <v>0.38456673602379005</v>
      </c>
      <c r="K17" s="101">
        <f t="shared" si="1"/>
        <v>-0.29402035955699923</v>
      </c>
    </row>
    <row r="18" spans="1:11" x14ac:dyDescent="0.25">
      <c r="A18" s="41" t="s">
        <v>26</v>
      </c>
      <c r="B18" s="102">
        <v>461.10259304499999</v>
      </c>
      <c r="C18" s="102">
        <v>529.09071914100002</v>
      </c>
      <c r="D18" s="102">
        <v>950.38266855699999</v>
      </c>
      <c r="E18" s="103">
        <f t="shared" si="0"/>
        <v>0.14744685265598784</v>
      </c>
      <c r="F18" s="104">
        <f t="shared" si="0"/>
        <v>0.79625654764835851</v>
      </c>
      <c r="G18" s="102">
        <v>550.77456227799996</v>
      </c>
      <c r="H18" s="102">
        <v>851.42407226399996</v>
      </c>
      <c r="I18" s="102">
        <v>580.75498656299999</v>
      </c>
      <c r="J18" s="103">
        <f t="shared" si="1"/>
        <v>0.54586673128569263</v>
      </c>
      <c r="K18" s="104">
        <f t="shared" si="1"/>
        <v>-0.3179016127430726</v>
      </c>
    </row>
    <row r="19" spans="1:11" x14ac:dyDescent="0.25">
      <c r="A19" s="41" t="s">
        <v>27</v>
      </c>
      <c r="B19" s="102">
        <v>70.894104060999993</v>
      </c>
      <c r="C19" s="102">
        <v>91.149112445</v>
      </c>
      <c r="D19" s="102">
        <v>80.731248774999997</v>
      </c>
      <c r="E19" s="103">
        <f t="shared" si="0"/>
        <v>0.28570793935941169</v>
      </c>
      <c r="F19" s="104">
        <f t="shared" si="0"/>
        <v>-0.11429473519323859</v>
      </c>
      <c r="G19" s="102">
        <v>94.947582873000002</v>
      </c>
      <c r="H19" s="102">
        <v>42.621330626000002</v>
      </c>
      <c r="I19" s="102">
        <v>50.422865508999998</v>
      </c>
      <c r="J19" s="103">
        <f t="shared" si="1"/>
        <v>-0.55110673345935046</v>
      </c>
      <c r="K19" s="104">
        <f t="shared" si="1"/>
        <v>0.18304296858908664</v>
      </c>
    </row>
    <row r="20" spans="1:11" x14ac:dyDescent="0.25">
      <c r="A20" s="41"/>
      <c r="B20" s="102"/>
      <c r="C20" s="102"/>
      <c r="D20" s="102"/>
      <c r="E20" s="103"/>
      <c r="F20" s="104"/>
      <c r="G20" s="102"/>
      <c r="H20" s="102"/>
      <c r="I20" s="102"/>
      <c r="J20" s="103"/>
      <c r="K20" s="104"/>
    </row>
    <row r="21" spans="1:11" x14ac:dyDescent="0.25">
      <c r="A21" s="99" t="s">
        <v>41</v>
      </c>
      <c r="B21" s="64">
        <f>SUM(B22:B23)</f>
        <v>403.50210681300001</v>
      </c>
      <c r="C21" s="64">
        <f>SUM(C22:C23)</f>
        <v>379.719704283</v>
      </c>
      <c r="D21" s="64">
        <f>SUM(D22:D23)</f>
        <v>300.149858575</v>
      </c>
      <c r="E21" s="100">
        <f>(C21-B21)/B21</f>
        <v>-5.8939971138792062E-2</v>
      </c>
      <c r="F21" s="101">
        <f>(D21-C21)/C21</f>
        <v>-0.20954889833343404</v>
      </c>
      <c r="G21" s="64">
        <f>SUM(G22:G23)</f>
        <v>1101.462710607</v>
      </c>
      <c r="H21" s="64">
        <f>SUM(H22:H23)</f>
        <v>1019.338068076</v>
      </c>
      <c r="I21" s="64">
        <f>SUM(I22:I23)</f>
        <v>983.77301386399995</v>
      </c>
      <c r="J21" s="100">
        <f>(H21-G21)/G21</f>
        <v>-7.4559621256485631E-2</v>
      </c>
      <c r="K21" s="101">
        <f>(I21-H21)/H21</f>
        <v>-3.4890342395559777E-2</v>
      </c>
    </row>
    <row r="22" spans="1:11" x14ac:dyDescent="0.25">
      <c r="A22" s="41" t="s">
        <v>26</v>
      </c>
      <c r="B22" s="102">
        <v>403.50210681300001</v>
      </c>
      <c r="C22" s="102">
        <v>379.719704283</v>
      </c>
      <c r="D22" s="102">
        <v>300.149858575</v>
      </c>
      <c r="E22" s="103">
        <f>(C22-B22)/B22</f>
        <v>-5.8939971138792062E-2</v>
      </c>
      <c r="F22" s="104">
        <f>(D22-C22)/C22</f>
        <v>-0.20954889833343404</v>
      </c>
      <c r="G22" s="102">
        <v>1101.462710607</v>
      </c>
      <c r="H22" s="102">
        <v>1019.338068076</v>
      </c>
      <c r="I22" s="102">
        <v>983.77301386399995</v>
      </c>
      <c r="J22" s="103">
        <f>(H22-G22)/G22</f>
        <v>-7.4559621256485631E-2</v>
      </c>
      <c r="K22" s="104">
        <f>(I22-H22)/H22</f>
        <v>-3.4890342395559777E-2</v>
      </c>
    </row>
    <row r="23" spans="1:11" x14ac:dyDescent="0.25">
      <c r="A23" s="41" t="s">
        <v>27</v>
      </c>
      <c r="B23" s="102">
        <v>0</v>
      </c>
      <c r="C23" s="102">
        <v>0</v>
      </c>
      <c r="D23" s="102">
        <v>0</v>
      </c>
      <c r="E23" s="103"/>
      <c r="F23" s="104"/>
      <c r="G23" s="102">
        <v>0</v>
      </c>
      <c r="H23" s="102">
        <v>0</v>
      </c>
      <c r="I23" s="102">
        <v>0</v>
      </c>
      <c r="J23" s="103"/>
      <c r="K23" s="104"/>
    </row>
    <row r="24" spans="1:11" x14ac:dyDescent="0.25">
      <c r="A24" s="41"/>
      <c r="B24" s="102"/>
      <c r="C24" s="102"/>
      <c r="D24" s="102"/>
      <c r="E24" s="103"/>
      <c r="F24" s="104"/>
      <c r="G24" s="102"/>
      <c r="H24" s="102"/>
      <c r="I24" s="102"/>
      <c r="J24" s="103"/>
      <c r="K24" s="104"/>
    </row>
    <row r="25" spans="1:11" x14ac:dyDescent="0.25">
      <c r="A25" s="99" t="s">
        <v>42</v>
      </c>
      <c r="B25" s="64">
        <f>SUM(B26:B27)</f>
        <v>283.81673582399998</v>
      </c>
      <c r="C25" s="64">
        <f>SUM(C26:C27)</f>
        <v>226.64240394800001</v>
      </c>
      <c r="D25" s="64">
        <f>SUM(D26:D27)</f>
        <v>186.28182314399999</v>
      </c>
      <c r="E25" s="100">
        <f>(C25-B25)/B25</f>
        <v>-0.20144806369506987</v>
      </c>
      <c r="F25" s="101">
        <f>(D25-C25)/C25</f>
        <v>-0.17808044788150149</v>
      </c>
      <c r="G25" s="64">
        <f>SUM(G26:G27)</f>
        <v>114.64512055599999</v>
      </c>
      <c r="H25" s="64">
        <f>SUM(H26:H27)</f>
        <v>135.45713694400001</v>
      </c>
      <c r="I25" s="64">
        <f>SUM(I26:I27)</f>
        <v>107.935491989</v>
      </c>
      <c r="J25" s="100">
        <f>(H25-G25)/G25</f>
        <v>0.18153425359114259</v>
      </c>
      <c r="K25" s="101">
        <f>(I25-H25)/H25</f>
        <v>-0.20317604207431217</v>
      </c>
    </row>
    <row r="26" spans="1:11" x14ac:dyDescent="0.25">
      <c r="A26" s="41" t="s">
        <v>26</v>
      </c>
      <c r="B26" s="102">
        <v>283.81673582399998</v>
      </c>
      <c r="C26" s="102">
        <v>226.64240394800001</v>
      </c>
      <c r="D26" s="102">
        <v>186.28182314399999</v>
      </c>
      <c r="E26" s="103">
        <f>(C26-B26)/B26</f>
        <v>-0.20144806369506987</v>
      </c>
      <c r="F26" s="104">
        <f>(D26-C26)/C26</f>
        <v>-0.17808044788150149</v>
      </c>
      <c r="G26" s="102">
        <v>114.64512055599999</v>
      </c>
      <c r="H26" s="102">
        <v>135.45713694400001</v>
      </c>
      <c r="I26" s="102">
        <v>107.935491989</v>
      </c>
      <c r="J26" s="103">
        <f>(H26-G26)/G26</f>
        <v>0.18153425359114259</v>
      </c>
      <c r="K26" s="104">
        <f>(I26-H26)/H26</f>
        <v>-0.20317604207431217</v>
      </c>
    </row>
    <row r="27" spans="1:11" x14ac:dyDescent="0.25">
      <c r="A27" s="41" t="s">
        <v>27</v>
      </c>
      <c r="B27" s="102">
        <v>0</v>
      </c>
      <c r="C27" s="102">
        <v>0</v>
      </c>
      <c r="D27" s="102">
        <v>0</v>
      </c>
      <c r="E27" s="103"/>
      <c r="F27" s="104"/>
      <c r="G27" s="102">
        <v>0</v>
      </c>
      <c r="H27" s="102">
        <v>0</v>
      </c>
      <c r="I27" s="102">
        <v>0</v>
      </c>
      <c r="J27" s="103"/>
      <c r="K27" s="104"/>
    </row>
    <row r="28" spans="1:11" x14ac:dyDescent="0.25">
      <c r="A28" s="41"/>
      <c r="B28" s="102"/>
      <c r="C28" s="102"/>
      <c r="D28" s="102"/>
      <c r="E28" s="103"/>
      <c r="F28" s="104"/>
      <c r="G28" s="102"/>
      <c r="H28" s="102"/>
      <c r="I28" s="102"/>
      <c r="J28" s="103"/>
      <c r="K28" s="104"/>
    </row>
    <row r="29" spans="1:11" x14ac:dyDescent="0.25">
      <c r="A29" s="99" t="s">
        <v>43</v>
      </c>
      <c r="B29" s="64">
        <f>SUM(B30:B31)</f>
        <v>847.19574601199997</v>
      </c>
      <c r="C29" s="64">
        <f>SUM(C30:C31)</f>
        <v>1052.2797893649999</v>
      </c>
      <c r="D29" s="64">
        <f>SUM(D30:D31)</f>
        <v>986.91089895300001</v>
      </c>
      <c r="E29" s="100">
        <f t="shared" ref="E29:F31" si="2">(C29-B29)/B29</f>
        <v>0.2420739767856378</v>
      </c>
      <c r="F29" s="101">
        <f t="shared" si="2"/>
        <v>-6.2121206805128226E-2</v>
      </c>
      <c r="G29" s="64">
        <f>SUM(G30:G31)</f>
        <v>579.63093361000006</v>
      </c>
      <c r="H29" s="64">
        <f>SUM(H30:H31)</f>
        <v>624.82365730800007</v>
      </c>
      <c r="I29" s="64">
        <f>SUM(I30:I31)</f>
        <v>605.543653199</v>
      </c>
      <c r="J29" s="100">
        <f t="shared" ref="J29:K31" si="3">(H29-G29)/G29</f>
        <v>7.7968101903283793E-2</v>
      </c>
      <c r="K29" s="101">
        <f t="shared" si="3"/>
        <v>-3.0856712743666477E-2</v>
      </c>
    </row>
    <row r="30" spans="1:11" x14ac:dyDescent="0.25">
      <c r="A30" s="41" t="s">
        <v>26</v>
      </c>
      <c r="B30" s="42">
        <f t="shared" ref="B30:D31" si="4">B34+B38</f>
        <v>20.414262723</v>
      </c>
      <c r="C30" s="42">
        <f t="shared" si="4"/>
        <v>32.326996608999998</v>
      </c>
      <c r="D30" s="42">
        <f t="shared" si="4"/>
        <v>41.542380917999999</v>
      </c>
      <c r="E30" s="103">
        <f t="shared" si="2"/>
        <v>0.58354955295928268</v>
      </c>
      <c r="F30" s="104">
        <f t="shared" si="2"/>
        <v>0.28506775375583115</v>
      </c>
      <c r="G30" s="42">
        <f t="shared" ref="G30:I31" si="5">G34+G38</f>
        <v>108.368645399</v>
      </c>
      <c r="H30" s="42">
        <f t="shared" si="5"/>
        <v>107.766809821</v>
      </c>
      <c r="I30" s="42">
        <f t="shared" si="5"/>
        <v>108.53715994700001</v>
      </c>
      <c r="J30" s="103">
        <f t="shared" si="3"/>
        <v>-5.5535950992477755E-3</v>
      </c>
      <c r="K30" s="104">
        <f t="shared" si="3"/>
        <v>7.148305932777984E-3</v>
      </c>
    </row>
    <row r="31" spans="1:11" x14ac:dyDescent="0.25">
      <c r="A31" s="41" t="s">
        <v>27</v>
      </c>
      <c r="B31" s="42">
        <f t="shared" si="4"/>
        <v>826.78148328899999</v>
      </c>
      <c r="C31" s="42">
        <f t="shared" si="4"/>
        <v>1019.952792756</v>
      </c>
      <c r="D31" s="42">
        <f t="shared" si="4"/>
        <v>945.36851803499997</v>
      </c>
      <c r="E31" s="103">
        <f t="shared" si="2"/>
        <v>0.23364252026853549</v>
      </c>
      <c r="F31" s="104">
        <f t="shared" si="2"/>
        <v>-7.312522231491414E-2</v>
      </c>
      <c r="G31" s="42">
        <f t="shared" si="5"/>
        <v>471.262288211</v>
      </c>
      <c r="H31" s="42">
        <f t="shared" si="5"/>
        <v>517.05684748700003</v>
      </c>
      <c r="I31" s="42">
        <f t="shared" si="5"/>
        <v>497.00649325200004</v>
      </c>
      <c r="J31" s="103">
        <f t="shared" si="3"/>
        <v>9.7174249715258912E-2</v>
      </c>
      <c r="K31" s="104">
        <f t="shared" si="3"/>
        <v>-3.8777852633513563E-2</v>
      </c>
    </row>
    <row r="32" spans="1:11" x14ac:dyDescent="0.25">
      <c r="A32" s="41"/>
      <c r="B32" s="102"/>
      <c r="C32" s="102"/>
      <c r="D32" s="102"/>
      <c r="E32" s="103"/>
      <c r="F32" s="104"/>
      <c r="G32" s="102"/>
      <c r="H32" s="102"/>
      <c r="I32" s="102"/>
      <c r="J32" s="103"/>
      <c r="K32" s="104"/>
    </row>
    <row r="33" spans="1:11" x14ac:dyDescent="0.25">
      <c r="A33" s="99" t="s">
        <v>44</v>
      </c>
      <c r="B33" s="64">
        <f>SUM(B34:B35)</f>
        <v>708.24432960399997</v>
      </c>
      <c r="C33" s="64">
        <f>SUM(C34:C35)</f>
        <v>854.48624004299995</v>
      </c>
      <c r="D33" s="64">
        <f>SUM(D34:D35)</f>
        <v>811.21683062799991</v>
      </c>
      <c r="E33" s="100">
        <f t="shared" ref="E33:F35" si="6">(C33-B33)/B33</f>
        <v>0.2064851130128611</v>
      </c>
      <c r="F33" s="101">
        <f t="shared" si="6"/>
        <v>-5.0637924155247503E-2</v>
      </c>
      <c r="G33" s="64">
        <f>SUM(G34:G35)</f>
        <v>495.41736318800002</v>
      </c>
      <c r="H33" s="64">
        <f>SUM(H34:H35)</f>
        <v>527.40502911499993</v>
      </c>
      <c r="I33" s="64">
        <f>SUM(I34:I35)</f>
        <v>513.73333285000001</v>
      </c>
      <c r="J33" s="100">
        <f t="shared" ref="J33:K35" si="7">(H33-G33)/G33</f>
        <v>6.4567107057289977E-2</v>
      </c>
      <c r="K33" s="101">
        <f t="shared" si="7"/>
        <v>-2.5922574701157861E-2</v>
      </c>
    </row>
    <row r="34" spans="1:11" x14ac:dyDescent="0.25">
      <c r="A34" s="41" t="s">
        <v>26</v>
      </c>
      <c r="B34" s="102">
        <v>16.509910304999998</v>
      </c>
      <c r="C34" s="102">
        <v>26.212928587</v>
      </c>
      <c r="D34" s="102">
        <v>37.282480280999998</v>
      </c>
      <c r="E34" s="103">
        <f t="shared" si="6"/>
        <v>0.58770872177672939</v>
      </c>
      <c r="F34" s="104">
        <f t="shared" si="6"/>
        <v>0.4222935891066294</v>
      </c>
      <c r="G34" s="102">
        <v>91.025606335999996</v>
      </c>
      <c r="H34" s="102">
        <v>88.989292786999997</v>
      </c>
      <c r="I34" s="102">
        <v>92.736261927000001</v>
      </c>
      <c r="J34" s="103">
        <f t="shared" si="7"/>
        <v>-2.2370777091925299E-2</v>
      </c>
      <c r="K34" s="104">
        <f t="shared" si="7"/>
        <v>4.2105842429476868E-2</v>
      </c>
    </row>
    <row r="35" spans="1:11" x14ac:dyDescent="0.25">
      <c r="A35" s="41" t="s">
        <v>27</v>
      </c>
      <c r="B35" s="102">
        <v>691.73441929900002</v>
      </c>
      <c r="C35" s="102">
        <v>828.27331145599999</v>
      </c>
      <c r="D35" s="102">
        <v>773.93435034699996</v>
      </c>
      <c r="E35" s="103">
        <f t="shared" si="6"/>
        <v>0.19738629211969494</v>
      </c>
      <c r="F35" s="104">
        <f t="shared" si="6"/>
        <v>-6.5605109276645632E-2</v>
      </c>
      <c r="G35" s="102">
        <v>404.39175685200001</v>
      </c>
      <c r="H35" s="102">
        <v>438.41573632799998</v>
      </c>
      <c r="I35" s="102">
        <v>420.99707092300002</v>
      </c>
      <c r="J35" s="103">
        <f t="shared" si="7"/>
        <v>8.4136184527747723E-2</v>
      </c>
      <c r="K35" s="104">
        <f t="shared" si="7"/>
        <v>-3.9730931081288133E-2</v>
      </c>
    </row>
    <row r="36" spans="1:11" x14ac:dyDescent="0.25">
      <c r="A36" s="41"/>
      <c r="B36" s="102"/>
      <c r="C36" s="102"/>
      <c r="D36" s="102"/>
      <c r="E36" s="103"/>
      <c r="F36" s="104"/>
      <c r="G36" s="102"/>
      <c r="H36" s="102"/>
      <c r="I36" s="102"/>
      <c r="J36" s="103"/>
      <c r="K36" s="104"/>
    </row>
    <row r="37" spans="1:11" x14ac:dyDescent="0.25">
      <c r="A37" s="99" t="s">
        <v>45</v>
      </c>
      <c r="B37" s="64">
        <f>SUM(B38:B39)</f>
        <v>138.951416408</v>
      </c>
      <c r="C37" s="64">
        <f>SUM(C38:C39)</f>
        <v>197.79354932199999</v>
      </c>
      <c r="D37" s="64">
        <f>SUM(D38:D39)</f>
        <v>175.69406832499999</v>
      </c>
      <c r="E37" s="100">
        <f t="shared" ref="E37:F39" si="8">(C37-B37)/B37</f>
        <v>0.42347271035527356</v>
      </c>
      <c r="F37" s="101">
        <f t="shared" si="8"/>
        <v>-0.11173003908748778</v>
      </c>
      <c r="G37" s="64">
        <f>SUM(G38:G39)</f>
        <v>84.213570422000004</v>
      </c>
      <c r="H37" s="64">
        <f>SUM(H38:H39)</f>
        <v>97.418628193000004</v>
      </c>
      <c r="I37" s="64">
        <f>SUM(I38:I39)</f>
        <v>91.810320349000008</v>
      </c>
      <c r="J37" s="100">
        <f t="shared" ref="J37:K39" si="9">(H37-G37)/G37</f>
        <v>0.15680439274606867</v>
      </c>
      <c r="K37" s="101">
        <f t="shared" si="9"/>
        <v>-5.7569152307186552E-2</v>
      </c>
    </row>
    <row r="38" spans="1:11" x14ac:dyDescent="0.25">
      <c r="A38" s="41" t="s">
        <v>26</v>
      </c>
      <c r="B38" s="102">
        <v>3.9043524180000002</v>
      </c>
      <c r="C38" s="102">
        <v>6.1140680219999997</v>
      </c>
      <c r="D38" s="102">
        <v>4.2599006370000003</v>
      </c>
      <c r="E38" s="103">
        <f t="shared" si="8"/>
        <v>0.56596212826810433</v>
      </c>
      <c r="F38" s="104">
        <f t="shared" si="8"/>
        <v>-0.30326247243704602</v>
      </c>
      <c r="G38" s="102">
        <v>17.343039062999999</v>
      </c>
      <c r="H38" s="102">
        <v>18.777517033999999</v>
      </c>
      <c r="I38" s="102">
        <v>15.80089802</v>
      </c>
      <c r="J38" s="103">
        <f t="shared" si="9"/>
        <v>8.2712030215070259E-2</v>
      </c>
      <c r="K38" s="104">
        <f t="shared" si="9"/>
        <v>-0.15852037351958229</v>
      </c>
    </row>
    <row r="39" spans="1:11" x14ac:dyDescent="0.25">
      <c r="A39" s="41" t="s">
        <v>27</v>
      </c>
      <c r="B39" s="102">
        <v>135.04706399</v>
      </c>
      <c r="C39" s="102">
        <v>191.67948129999999</v>
      </c>
      <c r="D39" s="102">
        <v>171.434167688</v>
      </c>
      <c r="E39" s="103">
        <f t="shared" si="8"/>
        <v>0.41935319167096835</v>
      </c>
      <c r="F39" s="104">
        <f t="shared" si="8"/>
        <v>-0.10562066150582801</v>
      </c>
      <c r="G39" s="102">
        <v>66.870531358999997</v>
      </c>
      <c r="H39" s="102">
        <v>78.641111159000005</v>
      </c>
      <c r="I39" s="102">
        <v>76.009422329000003</v>
      </c>
      <c r="J39" s="103">
        <f t="shared" si="9"/>
        <v>0.1760204317326069</v>
      </c>
      <c r="K39" s="104">
        <f t="shared" si="9"/>
        <v>-3.3464542797203602E-2</v>
      </c>
    </row>
    <row r="40" spans="1:11" x14ac:dyDescent="0.25">
      <c r="A40" s="41"/>
      <c r="B40" s="102"/>
      <c r="C40" s="102"/>
      <c r="D40" s="102"/>
      <c r="E40" s="103"/>
      <c r="F40" s="104"/>
      <c r="G40" s="102"/>
      <c r="H40" s="102"/>
      <c r="I40" s="102"/>
      <c r="J40" s="103"/>
      <c r="K40" s="104"/>
    </row>
    <row r="41" spans="1:11" x14ac:dyDescent="0.25">
      <c r="A41" s="99" t="s">
        <v>46</v>
      </c>
      <c r="B41" s="64">
        <f>SUM(B42:B43)</f>
        <v>1638.459611128</v>
      </c>
      <c r="C41" s="64">
        <f>SUM(C42:C43)</f>
        <v>2219.682482656</v>
      </c>
      <c r="D41" s="64">
        <f>SUM(D42:D43)</f>
        <v>2172.065229882</v>
      </c>
      <c r="E41" s="100">
        <f t="shared" ref="E41:F43" si="10">(C41-B41)/B41</f>
        <v>0.35473738112339326</v>
      </c>
      <c r="F41" s="101">
        <f t="shared" si="10"/>
        <v>-2.1452281191597613E-2</v>
      </c>
      <c r="G41" s="64">
        <f>SUM(G42:G43)</f>
        <v>2031.8035621299998</v>
      </c>
      <c r="H41" s="64">
        <f>SUM(H42:H43)</f>
        <v>2307.6730067970002</v>
      </c>
      <c r="I41" s="64">
        <f>SUM(I42:I43)</f>
        <v>2254.7940343370001</v>
      </c>
      <c r="J41" s="100">
        <f t="shared" ref="J41:K43" si="11">(H41-G41)/G41</f>
        <v>0.13577564770966258</v>
      </c>
      <c r="K41" s="101">
        <f t="shared" si="11"/>
        <v>-2.2914413049097877E-2</v>
      </c>
    </row>
    <row r="42" spans="1:11" x14ac:dyDescent="0.25">
      <c r="A42" s="41" t="s">
        <v>26</v>
      </c>
      <c r="B42" s="42">
        <f t="shared" ref="B42:D43" si="12">B46+B50</f>
        <v>114.767707423</v>
      </c>
      <c r="C42" s="42">
        <f t="shared" si="12"/>
        <v>154.87646794599999</v>
      </c>
      <c r="D42" s="42">
        <f t="shared" si="12"/>
        <v>121.74529078500001</v>
      </c>
      <c r="E42" s="103">
        <f t="shared" si="10"/>
        <v>0.34947775313809221</v>
      </c>
      <c r="F42" s="104">
        <f t="shared" si="10"/>
        <v>-0.21392002026125534</v>
      </c>
      <c r="G42" s="42">
        <f t="shared" ref="G42:I43" si="13">G46+G50</f>
        <v>1137.1373435609999</v>
      </c>
      <c r="H42" s="42">
        <f t="shared" si="13"/>
        <v>1330.341475749</v>
      </c>
      <c r="I42" s="42">
        <f t="shared" si="13"/>
        <v>1249.0702277810001</v>
      </c>
      <c r="J42" s="103">
        <f t="shared" si="11"/>
        <v>0.16990395512205428</v>
      </c>
      <c r="K42" s="104">
        <f t="shared" si="11"/>
        <v>-6.1090516569998018E-2</v>
      </c>
    </row>
    <row r="43" spans="1:11" x14ac:dyDescent="0.25">
      <c r="A43" s="41" t="s">
        <v>27</v>
      </c>
      <c r="B43" s="42">
        <f t="shared" si="12"/>
        <v>1523.691903705</v>
      </c>
      <c r="C43" s="42">
        <f t="shared" si="12"/>
        <v>2064.80601471</v>
      </c>
      <c r="D43" s="42">
        <f t="shared" si="12"/>
        <v>2050.3199390969999</v>
      </c>
      <c r="E43" s="103">
        <f t="shared" si="10"/>
        <v>0.35513354746404457</v>
      </c>
      <c r="F43" s="104">
        <f t="shared" si="10"/>
        <v>-7.0157077758390271E-3</v>
      </c>
      <c r="G43" s="42">
        <f t="shared" si="13"/>
        <v>894.66621856899997</v>
      </c>
      <c r="H43" s="42">
        <f t="shared" si="13"/>
        <v>977.33153104799999</v>
      </c>
      <c r="I43" s="42">
        <f t="shared" si="13"/>
        <v>1005.723806556</v>
      </c>
      <c r="J43" s="103">
        <f t="shared" si="11"/>
        <v>9.2397936530141347E-2</v>
      </c>
      <c r="K43" s="104">
        <f t="shared" si="11"/>
        <v>2.9050812959605182E-2</v>
      </c>
    </row>
    <row r="44" spans="1:11" x14ac:dyDescent="0.25">
      <c r="A44" s="41"/>
      <c r="B44" s="102"/>
      <c r="C44" s="102"/>
      <c r="D44" s="102"/>
      <c r="E44" s="103"/>
      <c r="F44" s="104"/>
      <c r="G44" s="102"/>
      <c r="H44" s="102"/>
      <c r="I44" s="102"/>
      <c r="J44" s="103"/>
      <c r="K44" s="104"/>
    </row>
    <row r="45" spans="1:11" x14ac:dyDescent="0.25">
      <c r="A45" s="99" t="s">
        <v>47</v>
      </c>
      <c r="B45" s="64">
        <f>B46+B47</f>
        <v>723.23541892799994</v>
      </c>
      <c r="C45" s="64">
        <f>C46+C47</f>
        <v>854.75202843600005</v>
      </c>
      <c r="D45" s="64">
        <f>D46+D47</f>
        <v>834.04575213700002</v>
      </c>
      <c r="E45" s="100">
        <f t="shared" ref="E45:F47" si="14">(C45-B45)/B45</f>
        <v>0.18184481299731939</v>
      </c>
      <c r="F45" s="101">
        <f t="shared" si="14"/>
        <v>-2.4224892846277012E-2</v>
      </c>
      <c r="G45" s="64">
        <f>SUM(G46:G47)</f>
        <v>1273.2750553609999</v>
      </c>
      <c r="H45" s="64">
        <f>SUM(H46:H47)</f>
        <v>1493.3875152199998</v>
      </c>
      <c r="I45" s="64">
        <f>SUM(I46:I47)</f>
        <v>1398.747468368</v>
      </c>
      <c r="J45" s="100">
        <f t="shared" ref="J45:K47" si="15">(H45-G45)/G45</f>
        <v>0.17287110034256778</v>
      </c>
      <c r="K45" s="101">
        <f t="shared" si="15"/>
        <v>-6.3372732052107625E-2</v>
      </c>
    </row>
    <row r="46" spans="1:11" x14ac:dyDescent="0.25">
      <c r="A46" s="41" t="s">
        <v>26</v>
      </c>
      <c r="B46" s="102">
        <v>98.759638570000007</v>
      </c>
      <c r="C46" s="102">
        <v>135.535475158</v>
      </c>
      <c r="D46" s="102">
        <v>100.480992516</v>
      </c>
      <c r="E46" s="103">
        <f t="shared" si="14"/>
        <v>0.37237718890529947</v>
      </c>
      <c r="F46" s="104">
        <f t="shared" si="14"/>
        <v>-0.25863695538850884</v>
      </c>
      <c r="G46" s="102">
        <v>870.31028778699999</v>
      </c>
      <c r="H46" s="102">
        <v>1088.4285515199999</v>
      </c>
      <c r="I46" s="102">
        <v>972.64863751500002</v>
      </c>
      <c r="J46" s="103">
        <f t="shared" si="15"/>
        <v>0.25062126323661504</v>
      </c>
      <c r="K46" s="104">
        <f t="shared" si="15"/>
        <v>-0.10637346277191301</v>
      </c>
    </row>
    <row r="47" spans="1:11" x14ac:dyDescent="0.25">
      <c r="A47" s="41" t="s">
        <v>27</v>
      </c>
      <c r="B47" s="102">
        <v>624.47578035799995</v>
      </c>
      <c r="C47" s="102">
        <v>719.21655327799999</v>
      </c>
      <c r="D47" s="102">
        <v>733.56475962100001</v>
      </c>
      <c r="E47" s="103">
        <f t="shared" si="14"/>
        <v>0.15171248573593515</v>
      </c>
      <c r="F47" s="104">
        <f t="shared" si="14"/>
        <v>1.9949772120239257E-2</v>
      </c>
      <c r="G47" s="102">
        <v>402.96476757400001</v>
      </c>
      <c r="H47" s="102">
        <v>404.95896370000003</v>
      </c>
      <c r="I47" s="102">
        <v>426.09883085299998</v>
      </c>
      <c r="J47" s="103">
        <f t="shared" si="15"/>
        <v>4.9488101354513772E-3</v>
      </c>
      <c r="K47" s="104">
        <f t="shared" si="15"/>
        <v>5.2202492222547026E-2</v>
      </c>
    </row>
    <row r="48" spans="1:11" x14ac:dyDescent="0.25">
      <c r="A48" s="41"/>
      <c r="B48" s="102"/>
      <c r="C48" s="102"/>
      <c r="D48" s="102"/>
      <c r="E48" s="103"/>
      <c r="F48" s="104"/>
      <c r="G48" s="102"/>
      <c r="H48" s="102"/>
      <c r="I48" s="102"/>
      <c r="J48" s="103"/>
      <c r="K48" s="104"/>
    </row>
    <row r="49" spans="1:11" x14ac:dyDescent="0.25">
      <c r="A49" s="99" t="s">
        <v>48</v>
      </c>
      <c r="B49" s="64">
        <f>SUM(B50:B51)</f>
        <v>915.22419220000006</v>
      </c>
      <c r="C49" s="64">
        <f>SUM(C50:C51)</f>
        <v>1364.93045422</v>
      </c>
      <c r="D49" s="64">
        <f>SUM(D50:D51)</f>
        <v>1338.0194777449999</v>
      </c>
      <c r="E49" s="100">
        <f t="shared" ref="E49:F51" si="16">(C49-B49)/B49</f>
        <v>0.4913618606813745</v>
      </c>
      <c r="F49" s="101">
        <f t="shared" si="16"/>
        <v>-1.971600559706068E-2</v>
      </c>
      <c r="G49" s="64">
        <f>SUM(G50:G51)</f>
        <v>758.52850676899993</v>
      </c>
      <c r="H49" s="64">
        <f>SUM(H50:H51)</f>
        <v>814.2854915769999</v>
      </c>
      <c r="I49" s="64">
        <f>SUM(I50:I51)</f>
        <v>856.04656596900008</v>
      </c>
      <c r="J49" s="100">
        <f t="shared" ref="J49:K51" si="17">(H49-G49)/G49</f>
        <v>7.3506775698517074E-2</v>
      </c>
      <c r="K49" s="101">
        <f t="shared" si="17"/>
        <v>5.1285543981783199E-2</v>
      </c>
    </row>
    <row r="50" spans="1:11" x14ac:dyDescent="0.25">
      <c r="A50" s="41" t="s">
        <v>26</v>
      </c>
      <c r="B50" s="102">
        <v>16.008068853000001</v>
      </c>
      <c r="C50" s="102">
        <v>19.340992788000001</v>
      </c>
      <c r="D50" s="102">
        <v>21.264298269000001</v>
      </c>
      <c r="E50" s="103">
        <f t="shared" si="16"/>
        <v>0.20820274860170854</v>
      </c>
      <c r="F50" s="104">
        <f t="shared" si="16"/>
        <v>9.9441921212715764E-2</v>
      </c>
      <c r="G50" s="102">
        <v>266.82705577399997</v>
      </c>
      <c r="H50" s="102">
        <v>241.912924229</v>
      </c>
      <c r="I50" s="102">
        <v>276.42159026600001</v>
      </c>
      <c r="J50" s="103">
        <f t="shared" si="17"/>
        <v>-9.3371833949635191E-2</v>
      </c>
      <c r="K50" s="104">
        <f t="shared" si="17"/>
        <v>0.14264912115374773</v>
      </c>
    </row>
    <row r="51" spans="1:11" x14ac:dyDescent="0.25">
      <c r="A51" s="41" t="s">
        <v>27</v>
      </c>
      <c r="B51" s="102">
        <v>899.21612334700001</v>
      </c>
      <c r="C51" s="102">
        <v>1345.589461432</v>
      </c>
      <c r="D51" s="102">
        <v>1316.755179476</v>
      </c>
      <c r="E51" s="103">
        <f t="shared" si="16"/>
        <v>0.49640272955019987</v>
      </c>
      <c r="F51" s="104">
        <f t="shared" si="16"/>
        <v>-2.1428736462690553E-2</v>
      </c>
      <c r="G51" s="102">
        <v>491.70145099500002</v>
      </c>
      <c r="H51" s="102">
        <v>572.37256734799996</v>
      </c>
      <c r="I51" s="102">
        <v>579.62497570300002</v>
      </c>
      <c r="J51" s="103">
        <f t="shared" si="17"/>
        <v>0.16406523956712968</v>
      </c>
      <c r="K51" s="104">
        <f t="shared" si="17"/>
        <v>1.2670782578911797E-2</v>
      </c>
    </row>
    <row r="52" spans="1:11" x14ac:dyDescent="0.25">
      <c r="A52" s="41"/>
      <c r="B52" s="102"/>
      <c r="C52" s="102"/>
      <c r="D52" s="102"/>
      <c r="E52" s="103"/>
      <c r="F52" s="104"/>
      <c r="G52" s="102"/>
      <c r="H52" s="102"/>
      <c r="I52" s="102"/>
      <c r="J52" s="103"/>
      <c r="K52" s="104"/>
    </row>
    <row r="53" spans="1:11" x14ac:dyDescent="0.25">
      <c r="A53" s="99" t="s">
        <v>49</v>
      </c>
      <c r="B53" s="64">
        <f>SUM(B54:B55)</f>
        <v>463.31087850200004</v>
      </c>
      <c r="C53" s="64">
        <f>SUM(C54:C55)</f>
        <v>546.19625305599993</v>
      </c>
      <c r="D53" s="64">
        <f>SUM(D54:D55)</f>
        <v>476.06888213299999</v>
      </c>
      <c r="E53" s="100">
        <f t="shared" ref="E53:F55" si="18">(C53-B53)/B53</f>
        <v>0.17889796764968921</v>
      </c>
      <c r="F53" s="101">
        <f t="shared" si="18"/>
        <v>-0.12839225924863676</v>
      </c>
      <c r="G53" s="64">
        <f>SUM(G54:G55)</f>
        <v>1127.1909772829999</v>
      </c>
      <c r="H53" s="64">
        <f>SUM(H54:H55)</f>
        <v>1158.809787874</v>
      </c>
      <c r="I53" s="64">
        <f>SUM(I54:I55)</f>
        <v>1119.957493287</v>
      </c>
      <c r="J53" s="100">
        <f t="shared" ref="J53:K55" si="19">(H53-G53)/G53</f>
        <v>2.805097914038894E-2</v>
      </c>
      <c r="K53" s="101">
        <f t="shared" si="19"/>
        <v>-3.3527758389303886E-2</v>
      </c>
    </row>
    <row r="54" spans="1:11" x14ac:dyDescent="0.25">
      <c r="A54" s="41" t="s">
        <v>26</v>
      </c>
      <c r="B54" s="102">
        <v>161.55850473000001</v>
      </c>
      <c r="C54" s="102">
        <v>182.80845930999999</v>
      </c>
      <c r="D54" s="102">
        <v>149.95946288799999</v>
      </c>
      <c r="E54" s="103">
        <f t="shared" si="18"/>
        <v>0.13153101791523358</v>
      </c>
      <c r="F54" s="104">
        <f t="shared" si="18"/>
        <v>-0.17969078972596042</v>
      </c>
      <c r="G54" s="102">
        <v>808.58104951200005</v>
      </c>
      <c r="H54" s="102">
        <v>797.69544192299998</v>
      </c>
      <c r="I54" s="102">
        <v>728.47930208900004</v>
      </c>
      <c r="J54" s="103">
        <f t="shared" si="19"/>
        <v>-1.3462605382070015E-2</v>
      </c>
      <c r="K54" s="104">
        <f t="shared" si="19"/>
        <v>-8.6770133306943525E-2</v>
      </c>
    </row>
    <row r="55" spans="1:11" x14ac:dyDescent="0.25">
      <c r="A55" s="41" t="s">
        <v>27</v>
      </c>
      <c r="B55" s="102">
        <v>301.752373772</v>
      </c>
      <c r="C55" s="102">
        <v>363.387793746</v>
      </c>
      <c r="D55" s="102">
        <v>326.10941924500003</v>
      </c>
      <c r="E55" s="103">
        <f t="shared" si="18"/>
        <v>0.20425827708838801</v>
      </c>
      <c r="F55" s="104">
        <f t="shared" si="18"/>
        <v>-0.10258565406590604</v>
      </c>
      <c r="G55" s="102">
        <v>318.609927771</v>
      </c>
      <c r="H55" s="102">
        <v>361.11434595100002</v>
      </c>
      <c r="I55" s="102">
        <v>391.47819119799999</v>
      </c>
      <c r="J55" s="103">
        <f t="shared" si="19"/>
        <v>0.13340581844816193</v>
      </c>
      <c r="K55" s="104">
        <f t="shared" si="19"/>
        <v>8.4083741306472698E-2</v>
      </c>
    </row>
    <row r="56" spans="1:11" x14ac:dyDescent="0.25">
      <c r="A56" s="99"/>
      <c r="B56" s="64"/>
      <c r="C56" s="64"/>
      <c r="D56" s="64"/>
      <c r="E56" s="100"/>
      <c r="F56" s="101"/>
      <c r="G56" s="64"/>
      <c r="H56" s="64"/>
      <c r="I56" s="64"/>
      <c r="J56" s="105"/>
      <c r="K56" s="106"/>
    </row>
    <row r="57" spans="1:11" x14ac:dyDescent="0.25">
      <c r="A57" s="99" t="s">
        <v>34</v>
      </c>
      <c r="B57" s="64">
        <f t="shared" ref="B57:D59" si="20">B53+B41+B29+B25+B21+B17</f>
        <v>4168.2817753850004</v>
      </c>
      <c r="C57" s="64">
        <f t="shared" si="20"/>
        <v>5044.7604648939996</v>
      </c>
      <c r="D57" s="64">
        <f t="shared" si="20"/>
        <v>5152.5906100189995</v>
      </c>
      <c r="E57" s="100">
        <f t="shared" ref="E57:F59" si="21">(C57-B57)/B57</f>
        <v>0.2102733780342966</v>
      </c>
      <c r="F57" s="101">
        <f t="shared" si="21"/>
        <v>2.1374680894242552E-2</v>
      </c>
      <c r="G57" s="64">
        <f t="shared" ref="G57:I59" si="22">G53+G41+G29+G25+G21+G17</f>
        <v>5600.4554493369997</v>
      </c>
      <c r="H57" s="64">
        <f t="shared" si="22"/>
        <v>6140.147059889001</v>
      </c>
      <c r="I57" s="64">
        <f t="shared" si="22"/>
        <v>5703.1815387480001</v>
      </c>
      <c r="J57" s="100">
        <f t="shared" ref="J57:K59" si="23">(H57-G57)/G57</f>
        <v>9.6365664441789595E-2</v>
      </c>
      <c r="K57" s="101">
        <f t="shared" si="23"/>
        <v>-7.1165318497909094E-2</v>
      </c>
    </row>
    <row r="58" spans="1:11" x14ac:dyDescent="0.25">
      <c r="A58" s="52" t="s">
        <v>26</v>
      </c>
      <c r="B58" s="102">
        <f t="shared" si="20"/>
        <v>1445.161910558</v>
      </c>
      <c r="C58" s="102">
        <f t="shared" si="20"/>
        <v>1505.4647512370002</v>
      </c>
      <c r="D58" s="102">
        <f t="shared" si="20"/>
        <v>1750.061484867</v>
      </c>
      <c r="E58" s="103">
        <f t="shared" si="21"/>
        <v>4.1727394168392017E-2</v>
      </c>
      <c r="F58" s="104">
        <f t="shared" si="21"/>
        <v>0.16247257428579526</v>
      </c>
      <c r="G58" s="102">
        <f t="shared" si="22"/>
        <v>3820.9694319129999</v>
      </c>
      <c r="H58" s="102">
        <f t="shared" si="22"/>
        <v>4242.0230047770001</v>
      </c>
      <c r="I58" s="102">
        <f t="shared" si="22"/>
        <v>3758.5501822330002</v>
      </c>
      <c r="J58" s="103">
        <f t="shared" si="23"/>
        <v>0.11019548320573616</v>
      </c>
      <c r="K58" s="104">
        <f t="shared" si="23"/>
        <v>-0.11397223023061273</v>
      </c>
    </row>
    <row r="59" spans="1:11" x14ac:dyDescent="0.25">
      <c r="A59" s="52" t="s">
        <v>27</v>
      </c>
      <c r="B59" s="102">
        <f t="shared" si="20"/>
        <v>2723.1198648269997</v>
      </c>
      <c r="C59" s="102">
        <f t="shared" si="20"/>
        <v>3539.2957136569999</v>
      </c>
      <c r="D59" s="102">
        <f t="shared" si="20"/>
        <v>3402.5291251519998</v>
      </c>
      <c r="E59" s="103">
        <f t="shared" si="21"/>
        <v>0.29972086773413187</v>
      </c>
      <c r="F59" s="104">
        <f t="shared" si="21"/>
        <v>-3.8642317446734374E-2</v>
      </c>
      <c r="G59" s="102">
        <f t="shared" si="22"/>
        <v>1779.486017424</v>
      </c>
      <c r="H59" s="102">
        <f t="shared" si="22"/>
        <v>1898.1240551120002</v>
      </c>
      <c r="I59" s="102">
        <f t="shared" si="22"/>
        <v>1944.6313565149999</v>
      </c>
      <c r="J59" s="103">
        <f t="shared" si="23"/>
        <v>6.6669834169161751E-2</v>
      </c>
      <c r="K59" s="104">
        <f t="shared" si="23"/>
        <v>2.4501718566680038E-2</v>
      </c>
    </row>
    <row r="60" spans="1:11" ht="15.75" thickBot="1" x14ac:dyDescent="0.3">
      <c r="A60" s="107"/>
      <c r="B60" s="108"/>
      <c r="C60" s="108"/>
      <c r="D60" s="108"/>
      <c r="E60" s="108"/>
      <c r="F60" s="66"/>
      <c r="G60" s="108"/>
      <c r="H60" s="108"/>
      <c r="I60" s="108"/>
      <c r="J60" s="108"/>
      <c r="K60" s="109"/>
    </row>
    <row r="61" spans="1:11" x14ac:dyDescent="0.25">
      <c r="A61" s="110"/>
      <c r="B61" s="111"/>
      <c r="C61" s="111"/>
      <c r="D61" s="111"/>
      <c r="E61" s="111"/>
      <c r="F61" s="111"/>
      <c r="G61" s="111"/>
      <c r="H61" s="111"/>
      <c r="I61" s="111"/>
      <c r="J61" s="111"/>
    </row>
    <row r="62" spans="1:11" ht="15.75" thickBot="1" x14ac:dyDescent="0.3">
      <c r="A62" s="110"/>
      <c r="B62" s="108"/>
      <c r="C62" s="108"/>
      <c r="D62" s="108"/>
      <c r="E62" s="111"/>
      <c r="F62" s="111"/>
      <c r="G62" s="113"/>
      <c r="H62" s="112"/>
      <c r="I62" s="112"/>
      <c r="J62" s="111"/>
    </row>
    <row r="63" spans="1:11" ht="15.75" thickBot="1" x14ac:dyDescent="0.3">
      <c r="A63" s="110"/>
      <c r="B63" s="114">
        <v>44562</v>
      </c>
      <c r="C63" s="114">
        <v>44927</v>
      </c>
      <c r="D63" s="114">
        <v>45292</v>
      </c>
      <c r="E63" s="115"/>
      <c r="F63" s="116"/>
      <c r="G63" s="116"/>
      <c r="H63" s="116"/>
      <c r="I63" s="85"/>
      <c r="J63" s="39"/>
      <c r="K63" s="39"/>
    </row>
    <row r="64" spans="1:11" x14ac:dyDescent="0.25">
      <c r="A64" s="117" t="s">
        <v>36</v>
      </c>
      <c r="B64" s="70">
        <f t="shared" ref="B64:D66" si="24">B57-G57</f>
        <v>-1432.1736739519993</v>
      </c>
      <c r="C64" s="70">
        <f>C57-H57</f>
        <v>-1095.3865949950014</v>
      </c>
      <c r="D64" s="71">
        <f t="shared" si="24"/>
        <v>-550.59092872900055</v>
      </c>
      <c r="E64" s="115"/>
      <c r="F64" s="116"/>
      <c r="G64" s="116"/>
      <c r="H64" s="116"/>
      <c r="I64" s="85"/>
      <c r="J64" s="39"/>
      <c r="K64" s="39"/>
    </row>
    <row r="65" spans="1:11" x14ac:dyDescent="0.25">
      <c r="A65" s="52" t="s">
        <v>26</v>
      </c>
      <c r="B65" s="60">
        <f t="shared" si="24"/>
        <v>-2375.8075213550001</v>
      </c>
      <c r="C65" s="60">
        <f t="shared" si="24"/>
        <v>-2736.5582535399999</v>
      </c>
      <c r="D65" s="75">
        <f>D58-I58</f>
        <v>-2008.4886973660002</v>
      </c>
      <c r="E65" s="115"/>
      <c r="F65" s="116"/>
      <c r="G65" s="116"/>
      <c r="H65" s="116"/>
      <c r="I65" s="116"/>
      <c r="J65" s="45"/>
      <c r="K65" s="45"/>
    </row>
    <row r="66" spans="1:11" x14ac:dyDescent="0.25">
      <c r="A66" s="52" t="s">
        <v>27</v>
      </c>
      <c r="B66" s="60">
        <f t="shared" si="24"/>
        <v>943.63384740299966</v>
      </c>
      <c r="C66" s="60">
        <f t="shared" si="24"/>
        <v>1641.1716585449997</v>
      </c>
      <c r="D66" s="75">
        <f t="shared" si="24"/>
        <v>1457.8977686369999</v>
      </c>
      <c r="E66" s="115"/>
      <c r="F66" s="116"/>
      <c r="G66" s="116"/>
      <c r="H66" s="116"/>
      <c r="I66" s="42"/>
      <c r="J66" s="45"/>
      <c r="K66" s="45"/>
    </row>
    <row r="67" spans="1:11" x14ac:dyDescent="0.25">
      <c r="A67" s="52"/>
      <c r="B67" s="60"/>
      <c r="C67" s="60"/>
      <c r="D67" s="75"/>
      <c r="E67" s="115"/>
      <c r="F67" s="116"/>
      <c r="G67" s="116"/>
      <c r="H67" s="116"/>
      <c r="I67" s="115"/>
    </row>
    <row r="68" spans="1:11" x14ac:dyDescent="0.25">
      <c r="A68" s="99" t="s">
        <v>37</v>
      </c>
      <c r="B68" s="78">
        <f t="shared" ref="B68:D70" si="25">B57/G57</f>
        <v>0.74427549921470326</v>
      </c>
      <c r="C68" s="78">
        <f t="shared" si="25"/>
        <v>0.82160254724993453</v>
      </c>
      <c r="D68" s="79">
        <f t="shared" si="25"/>
        <v>0.90345898600838337</v>
      </c>
      <c r="E68" s="115"/>
      <c r="F68" s="116"/>
      <c r="G68" s="116"/>
      <c r="H68" s="116"/>
      <c r="I68" s="115"/>
    </row>
    <row r="69" spans="1:11" x14ac:dyDescent="0.25">
      <c r="A69" s="52" t="s">
        <v>26</v>
      </c>
      <c r="B69" s="78">
        <f t="shared" si="25"/>
        <v>0.37821865270313554</v>
      </c>
      <c r="C69" s="78">
        <f t="shared" si="25"/>
        <v>0.35489311338992641</v>
      </c>
      <c r="D69" s="79">
        <f t="shared" si="25"/>
        <v>0.46562142315930638</v>
      </c>
      <c r="E69" s="115"/>
      <c r="F69" s="116"/>
      <c r="G69" s="116"/>
      <c r="H69" s="116"/>
      <c r="I69" s="115"/>
    </row>
    <row r="70" spans="1:11" ht="15.75" thickBot="1" x14ac:dyDescent="0.3">
      <c r="A70" s="53" t="s">
        <v>27</v>
      </c>
      <c r="B70" s="82">
        <f t="shared" si="25"/>
        <v>1.5302844968509572</v>
      </c>
      <c r="C70" s="82">
        <f t="shared" si="25"/>
        <v>1.8646282386680786</v>
      </c>
      <c r="D70" s="83">
        <f t="shared" si="25"/>
        <v>1.7497039291034153</v>
      </c>
      <c r="E70" s="115"/>
    </row>
  </sheetData>
  <mergeCells count="4">
    <mergeCell ref="A12:J12"/>
    <mergeCell ref="B13:F13"/>
    <mergeCell ref="G13:K13"/>
    <mergeCell ref="A9:K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ABA8C-AD02-47E5-BD78-900192117D62}">
  <dimension ref="A2:K55"/>
  <sheetViews>
    <sheetView workbookViewId="0">
      <selection activeCell="A9" sqref="A9:K9"/>
    </sheetView>
  </sheetViews>
  <sheetFormatPr baseColWidth="10" defaultRowHeight="15" x14ac:dyDescent="0.25"/>
  <cols>
    <col min="1" max="1" width="32.42578125" customWidth="1"/>
    <col min="2" max="11" width="10.5703125" customWidth="1"/>
  </cols>
  <sheetData>
    <row r="2" spans="1:11" x14ac:dyDescent="0.25">
      <c r="A2" s="22"/>
    </row>
    <row r="3" spans="1:11" x14ac:dyDescent="0.25">
      <c r="A3" s="22"/>
    </row>
    <row r="4" spans="1:11" x14ac:dyDescent="0.25">
      <c r="A4" s="22"/>
    </row>
    <row r="5" spans="1:11" x14ac:dyDescent="0.25">
      <c r="A5" s="22"/>
    </row>
    <row r="6" spans="1:11" x14ac:dyDescent="0.25">
      <c r="A6" s="22"/>
    </row>
    <row r="7" spans="1:11" x14ac:dyDescent="0.25">
      <c r="A7" s="22"/>
    </row>
    <row r="8" spans="1:11" x14ac:dyDescent="0.25">
      <c r="A8" s="23"/>
      <c r="B8" s="24"/>
      <c r="C8" s="24"/>
      <c r="D8" s="24"/>
      <c r="G8" s="24"/>
      <c r="H8" s="24"/>
      <c r="I8" s="24"/>
      <c r="J8" s="24"/>
    </row>
    <row r="9" spans="1:11" ht="18.75" x14ac:dyDescent="0.25">
      <c r="A9" s="160" t="s">
        <v>18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</row>
    <row r="10" spans="1:11" x14ac:dyDescent="0.25">
      <c r="A10" s="23"/>
      <c r="B10" s="24"/>
      <c r="C10" s="24"/>
      <c r="D10" s="24"/>
      <c r="G10" s="24"/>
      <c r="H10" s="24"/>
      <c r="I10" s="24"/>
      <c r="J10" s="24"/>
    </row>
    <row r="11" spans="1:11" ht="15.75" x14ac:dyDescent="0.25">
      <c r="A11" s="161" t="s">
        <v>63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</row>
    <row r="12" spans="1:11" ht="15.75" thickBot="1" x14ac:dyDescent="0.3">
      <c r="A12" s="25"/>
      <c r="B12" s="26"/>
      <c r="C12" s="26"/>
      <c r="D12" s="26"/>
      <c r="E12" s="26"/>
      <c r="F12" s="26"/>
      <c r="G12" s="26"/>
      <c r="H12" s="26"/>
      <c r="I12" s="26"/>
      <c r="J12" s="26"/>
    </row>
    <row r="13" spans="1:11" ht="15.75" thickBot="1" x14ac:dyDescent="0.3">
      <c r="A13" s="27" t="s">
        <v>19</v>
      </c>
      <c r="B13" s="158" t="s">
        <v>20</v>
      </c>
      <c r="C13" s="159"/>
      <c r="D13" s="159"/>
      <c r="E13" s="159"/>
      <c r="F13" s="162"/>
      <c r="G13" s="158" t="s">
        <v>21</v>
      </c>
      <c r="H13" s="159"/>
      <c r="I13" s="159"/>
      <c r="J13" s="159"/>
      <c r="K13" s="162"/>
    </row>
    <row r="14" spans="1:11" ht="15.75" thickBot="1" x14ac:dyDescent="0.3">
      <c r="A14" s="28"/>
      <c r="B14" s="158" t="s">
        <v>22</v>
      </c>
      <c r="C14" s="159"/>
      <c r="D14" s="159"/>
      <c r="E14" s="29" t="s">
        <v>23</v>
      </c>
      <c r="F14" s="30"/>
      <c r="G14" s="158" t="s">
        <v>22</v>
      </c>
      <c r="H14" s="159"/>
      <c r="I14" s="159"/>
      <c r="J14" s="29" t="s">
        <v>23</v>
      </c>
      <c r="K14" s="30"/>
    </row>
    <row r="15" spans="1:11" ht="15.75" thickBot="1" x14ac:dyDescent="0.3">
      <c r="A15" s="31"/>
      <c r="B15" s="32">
        <v>44562</v>
      </c>
      <c r="C15" s="32">
        <v>44927</v>
      </c>
      <c r="D15" s="32">
        <v>45292</v>
      </c>
      <c r="E15" s="33" t="s">
        <v>24</v>
      </c>
      <c r="F15" s="33" t="s">
        <v>64</v>
      </c>
      <c r="G15" s="32">
        <v>44562</v>
      </c>
      <c r="H15" s="32">
        <v>44927</v>
      </c>
      <c r="I15" s="32">
        <v>45292</v>
      </c>
      <c r="J15" s="33" t="s">
        <v>24</v>
      </c>
      <c r="K15" s="33" t="s">
        <v>64</v>
      </c>
    </row>
    <row r="16" spans="1:11" x14ac:dyDescent="0.25">
      <c r="A16" s="28"/>
      <c r="B16" s="34"/>
      <c r="C16" s="34"/>
      <c r="D16" s="34"/>
      <c r="E16" s="35"/>
      <c r="F16" s="36"/>
      <c r="G16" s="34"/>
      <c r="H16" s="34"/>
      <c r="I16" s="34"/>
      <c r="J16" s="35"/>
      <c r="K16" s="36"/>
    </row>
    <row r="17" spans="1:11" x14ac:dyDescent="0.25">
      <c r="A17" s="37" t="s">
        <v>25</v>
      </c>
      <c r="B17" s="38">
        <f>SUM(B18:B19)</f>
        <v>368.63280034399997</v>
      </c>
      <c r="C17" s="38">
        <f>SUM(C18:C19)</f>
        <v>423.018324065</v>
      </c>
      <c r="D17" s="38">
        <f>SUM(D18:D19)</f>
        <v>835.37694433499996</v>
      </c>
      <c r="E17" s="39">
        <f t="shared" ref="E17:F19" si="0">(C17-B17)/B17</f>
        <v>0.14753305639174988</v>
      </c>
      <c r="F17" s="40">
        <f t="shared" si="0"/>
        <v>0.97480084623151664</v>
      </c>
      <c r="G17" s="38">
        <f>G18+G19</f>
        <v>423.20935354099998</v>
      </c>
      <c r="H17" s="38">
        <f>H18+H19</f>
        <v>632.37544157599996</v>
      </c>
      <c r="I17" s="38">
        <f>I18+I19</f>
        <v>318.949341221</v>
      </c>
      <c r="J17" s="39">
        <f t="shared" ref="J17:K19" si="1">(H17-G17)/G17</f>
        <v>0.49423786663717068</v>
      </c>
      <c r="K17" s="40">
        <f t="shared" si="1"/>
        <v>-0.4956329416807877</v>
      </c>
    </row>
    <row r="18" spans="1:11" x14ac:dyDescent="0.25">
      <c r="A18" s="41" t="s">
        <v>26</v>
      </c>
      <c r="B18" s="42">
        <v>364.41943640199997</v>
      </c>
      <c r="C18" s="42">
        <v>418.82445683100002</v>
      </c>
      <c r="D18" s="42">
        <v>825.75489297000001</v>
      </c>
      <c r="E18" s="43">
        <f t="shared" si="0"/>
        <v>0.14929231263335949</v>
      </c>
      <c r="F18" s="44">
        <f t="shared" si="0"/>
        <v>0.97160141797354638</v>
      </c>
      <c r="G18" s="42">
        <v>361.94757399999997</v>
      </c>
      <c r="H18" s="42">
        <v>619.77081560099998</v>
      </c>
      <c r="I18" s="42">
        <v>279.29326616999998</v>
      </c>
      <c r="J18" s="45">
        <f t="shared" si="1"/>
        <v>0.71232206021361544</v>
      </c>
      <c r="K18" s="46">
        <f t="shared" si="1"/>
        <v>-0.54936041010713677</v>
      </c>
    </row>
    <row r="19" spans="1:11" x14ac:dyDescent="0.25">
      <c r="A19" s="41" t="s">
        <v>27</v>
      </c>
      <c r="B19" s="42">
        <v>4.213363942</v>
      </c>
      <c r="C19" s="42">
        <v>4.1938672339999998</v>
      </c>
      <c r="D19" s="42">
        <v>9.6220513650000008</v>
      </c>
      <c r="E19" s="43">
        <f t="shared" si="0"/>
        <v>-4.6273496114711231E-3</v>
      </c>
      <c r="F19" s="44">
        <f t="shared" si="0"/>
        <v>1.294314728657431</v>
      </c>
      <c r="G19" s="42">
        <v>61.261779541000003</v>
      </c>
      <c r="H19" s="42">
        <v>12.604625974999999</v>
      </c>
      <c r="I19" s="42">
        <v>39.656075051000002</v>
      </c>
      <c r="J19" s="45">
        <f t="shared" si="1"/>
        <v>-0.79424975785164331</v>
      </c>
      <c r="K19" s="46">
        <f t="shared" si="1"/>
        <v>2.146152462568411</v>
      </c>
    </row>
    <row r="20" spans="1:11" x14ac:dyDescent="0.25">
      <c r="A20" s="47"/>
      <c r="B20" s="38"/>
      <c r="C20" s="38"/>
      <c r="D20" s="38"/>
      <c r="E20" s="48"/>
      <c r="F20" s="49"/>
      <c r="G20" s="38"/>
      <c r="H20" s="38"/>
      <c r="I20" s="38"/>
      <c r="J20" s="50"/>
      <c r="K20" s="51"/>
    </row>
    <row r="21" spans="1:11" x14ac:dyDescent="0.25">
      <c r="A21" s="37" t="s">
        <v>28</v>
      </c>
      <c r="B21" s="38">
        <f>SUM(B22:B23)</f>
        <v>403.50210681300001</v>
      </c>
      <c r="C21" s="38">
        <f>SUM(C22:C23)</f>
        <v>379.719704283</v>
      </c>
      <c r="D21" s="38">
        <f>SUM(D22:D23)</f>
        <v>300.149858575</v>
      </c>
      <c r="E21" s="39">
        <f>(C21-B21)/B21</f>
        <v>-5.8939971138792062E-2</v>
      </c>
      <c r="F21" s="40">
        <f>(D21-C21)/C21</f>
        <v>-0.20954889833343404</v>
      </c>
      <c r="G21" s="38">
        <f>SUM(G22:G23)</f>
        <v>1101.462710607</v>
      </c>
      <c r="H21" s="38">
        <f>SUM(H22:H23)</f>
        <v>1019.338068076</v>
      </c>
      <c r="I21" s="38">
        <f>SUM(I22:I23)</f>
        <v>983.77301386399995</v>
      </c>
      <c r="J21" s="39">
        <f>(H21-G21)/G21</f>
        <v>-7.4559621256485631E-2</v>
      </c>
      <c r="K21" s="40">
        <f>(I21-H21)/H21</f>
        <v>-3.4890342395559777E-2</v>
      </c>
    </row>
    <row r="22" spans="1:11" x14ac:dyDescent="0.25">
      <c r="A22" s="41" t="s">
        <v>26</v>
      </c>
      <c r="B22" s="42">
        <v>403.50210681300001</v>
      </c>
      <c r="C22" s="42">
        <v>379.719704283</v>
      </c>
      <c r="D22" s="42">
        <v>300.149858575</v>
      </c>
      <c r="E22" s="45">
        <f>(C22-B22)/B22</f>
        <v>-5.8939971138792062E-2</v>
      </c>
      <c r="F22" s="46">
        <f>(D22-C22)/C22</f>
        <v>-0.20954889833343404</v>
      </c>
      <c r="G22" s="42">
        <v>1101.462710607</v>
      </c>
      <c r="H22" s="42">
        <v>1019.338068076</v>
      </c>
      <c r="I22" s="42">
        <v>983.77301386399995</v>
      </c>
      <c r="J22" s="45">
        <f>(H22-G22)/G22</f>
        <v>-7.4559621256485631E-2</v>
      </c>
      <c r="K22" s="46">
        <f>(I22-H22)/H22</f>
        <v>-3.4890342395559777E-2</v>
      </c>
    </row>
    <row r="23" spans="1:11" x14ac:dyDescent="0.25">
      <c r="A23" s="41" t="s">
        <v>27</v>
      </c>
      <c r="B23" s="42">
        <v>0</v>
      </c>
      <c r="C23" s="42">
        <v>0</v>
      </c>
      <c r="D23" s="42">
        <v>0</v>
      </c>
      <c r="E23" s="45" t="s">
        <v>29</v>
      </c>
      <c r="F23" s="46" t="s">
        <v>29</v>
      </c>
      <c r="G23" s="42">
        <v>0</v>
      </c>
      <c r="H23" s="42">
        <v>0</v>
      </c>
      <c r="I23" s="42">
        <v>0</v>
      </c>
      <c r="J23" s="45" t="s">
        <v>29</v>
      </c>
      <c r="K23" s="46" t="s">
        <v>29</v>
      </c>
    </row>
    <row r="24" spans="1:11" x14ac:dyDescent="0.25">
      <c r="A24" s="47"/>
      <c r="B24" s="38"/>
      <c r="C24" s="38"/>
      <c r="D24" s="38"/>
      <c r="E24" s="48"/>
      <c r="F24" s="49"/>
      <c r="G24" s="38"/>
      <c r="H24" s="38"/>
      <c r="I24" s="38"/>
      <c r="J24" s="50"/>
      <c r="K24" s="51"/>
    </row>
    <row r="25" spans="1:11" x14ac:dyDescent="0.25">
      <c r="A25" s="37" t="s">
        <v>30</v>
      </c>
      <c r="B25" s="38">
        <f>SUM(B26:B27)</f>
        <v>283.81673582399998</v>
      </c>
      <c r="C25" s="38">
        <f>SUM(C26:C27)</f>
        <v>226.64240394800001</v>
      </c>
      <c r="D25" s="38">
        <f>SUM(D26:D27)</f>
        <v>186.28182314399999</v>
      </c>
      <c r="E25" s="39">
        <f>(C25-B25)/B25</f>
        <v>-0.20144806369506987</v>
      </c>
      <c r="F25" s="40">
        <f>(D25-C25)/C25</f>
        <v>-0.17808044788150149</v>
      </c>
      <c r="G25" s="38">
        <f>SUM(G26:G27)</f>
        <v>114.64512055599999</v>
      </c>
      <c r="H25" s="38">
        <f>SUM(H26:H27)</f>
        <v>135.45713694400001</v>
      </c>
      <c r="I25" s="38">
        <f>SUM(I26:I27)</f>
        <v>107.935491989</v>
      </c>
      <c r="J25" s="39">
        <f>(H25-G25)/G25</f>
        <v>0.18153425359114259</v>
      </c>
      <c r="K25" s="40">
        <f>(I25-H25)/H25</f>
        <v>-0.20317604207431217</v>
      </c>
    </row>
    <row r="26" spans="1:11" x14ac:dyDescent="0.25">
      <c r="A26" s="41" t="s">
        <v>26</v>
      </c>
      <c r="B26" s="42">
        <v>283.81673582399998</v>
      </c>
      <c r="C26" s="42">
        <v>226.64240394800001</v>
      </c>
      <c r="D26" s="42">
        <v>186.28182314399999</v>
      </c>
      <c r="E26" s="45">
        <f>(C26-B26)/B26</f>
        <v>-0.20144806369506987</v>
      </c>
      <c r="F26" s="46">
        <f>(D26-C26)/C26</f>
        <v>-0.17808044788150149</v>
      </c>
      <c r="G26" s="42">
        <v>114.64512055599999</v>
      </c>
      <c r="H26" s="42">
        <v>135.45713694400001</v>
      </c>
      <c r="I26" s="42">
        <v>107.935491989</v>
      </c>
      <c r="J26" s="45">
        <f>(H26-G26)/G26</f>
        <v>0.18153425359114259</v>
      </c>
      <c r="K26" s="46">
        <f>(I26-H26)/H26</f>
        <v>-0.20317604207431217</v>
      </c>
    </row>
    <row r="27" spans="1:11" x14ac:dyDescent="0.25">
      <c r="A27" s="41" t="s">
        <v>27</v>
      </c>
      <c r="B27" s="42">
        <v>0</v>
      </c>
      <c r="C27" s="42">
        <v>0</v>
      </c>
      <c r="D27" s="42">
        <v>0</v>
      </c>
      <c r="E27" s="45" t="s">
        <v>29</v>
      </c>
      <c r="F27" s="46" t="s">
        <v>29</v>
      </c>
      <c r="G27" s="42">
        <v>0</v>
      </c>
      <c r="H27" s="42">
        <v>0</v>
      </c>
      <c r="I27" s="42">
        <v>0</v>
      </c>
      <c r="J27" s="45" t="s">
        <v>29</v>
      </c>
      <c r="K27" s="46" t="s">
        <v>29</v>
      </c>
    </row>
    <row r="28" spans="1:11" x14ac:dyDescent="0.25">
      <c r="A28" s="47"/>
      <c r="B28" s="38"/>
      <c r="C28" s="38"/>
      <c r="D28" s="38"/>
      <c r="E28" s="48"/>
      <c r="F28" s="49"/>
      <c r="G28" s="38"/>
      <c r="H28" s="38"/>
      <c r="I28" s="38"/>
      <c r="J28" s="50"/>
      <c r="K28" s="51"/>
    </row>
    <row r="29" spans="1:11" x14ac:dyDescent="0.25">
      <c r="A29" s="37" t="s">
        <v>31</v>
      </c>
      <c r="B29" s="38">
        <f>SUM(B30:B31)</f>
        <v>1116.710444713</v>
      </c>
      <c r="C29" s="38">
        <f>SUM(C30:C31)</f>
        <v>1505.3382579150002</v>
      </c>
      <c r="D29" s="38">
        <f>SUM(D30:D31)</f>
        <v>1375.3510464459998</v>
      </c>
      <c r="E29" s="39">
        <f t="shared" ref="E29:F31" si="2">(C29-B29)/B29</f>
        <v>0.3480112638347172</v>
      </c>
      <c r="F29" s="40">
        <f t="shared" si="2"/>
        <v>-8.6350832303326866E-2</v>
      </c>
      <c r="G29" s="38">
        <f>SUM(G30:G31)</f>
        <v>2155.2543024449997</v>
      </c>
      <c r="H29" s="38">
        <f>SUM(H30:H31)</f>
        <v>2354.4624951830001</v>
      </c>
      <c r="I29" s="38">
        <f>SUM(I30:I31)</f>
        <v>2234.984191215</v>
      </c>
      <c r="J29" s="39">
        <f t="shared" ref="J29:K31" si="3">(H29-G29)/G29</f>
        <v>9.2429089463833269E-2</v>
      </c>
      <c r="K29" s="40">
        <f t="shared" si="3"/>
        <v>-5.074546917287534E-2</v>
      </c>
    </row>
    <row r="30" spans="1:11" x14ac:dyDescent="0.25">
      <c r="A30" s="41" t="s">
        <v>26</v>
      </c>
      <c r="B30" s="42">
        <v>178.577106738</v>
      </c>
      <c r="C30" s="42">
        <v>223.46920435499999</v>
      </c>
      <c r="D30" s="42">
        <v>164.89980664199999</v>
      </c>
      <c r="E30" s="45">
        <f t="shared" si="2"/>
        <v>0.25138775309459788</v>
      </c>
      <c r="F30" s="46">
        <f t="shared" si="2"/>
        <v>-0.26209158385849662</v>
      </c>
      <c r="G30" s="42">
        <v>896.21385639899995</v>
      </c>
      <c r="H30" s="42">
        <v>976.40288917099997</v>
      </c>
      <c r="I30" s="42">
        <v>865.87212136699998</v>
      </c>
      <c r="J30" s="45">
        <f t="shared" si="3"/>
        <v>8.9475332477228928E-2</v>
      </c>
      <c r="K30" s="46">
        <f t="shared" si="3"/>
        <v>-0.11320200813605177</v>
      </c>
    </row>
    <row r="31" spans="1:11" x14ac:dyDescent="0.25">
      <c r="A31" s="41" t="s">
        <v>27</v>
      </c>
      <c r="B31" s="42">
        <v>938.13333797500002</v>
      </c>
      <c r="C31" s="42">
        <v>1281.8690535600001</v>
      </c>
      <c r="D31" s="42">
        <v>1210.4512398039999</v>
      </c>
      <c r="E31" s="45">
        <f t="shared" si="2"/>
        <v>0.36640390195168632</v>
      </c>
      <c r="F31" s="46">
        <f t="shared" si="2"/>
        <v>-5.5713813792180281E-2</v>
      </c>
      <c r="G31" s="42">
        <v>1259.0404460459999</v>
      </c>
      <c r="H31" s="42">
        <v>1378.0596060119999</v>
      </c>
      <c r="I31" s="42">
        <v>1369.1120698479999</v>
      </c>
      <c r="J31" s="45">
        <f t="shared" si="3"/>
        <v>9.4531641409756201E-2</v>
      </c>
      <c r="K31" s="46">
        <f t="shared" si="3"/>
        <v>-6.4928513432691614E-3</v>
      </c>
    </row>
    <row r="32" spans="1:11" x14ac:dyDescent="0.25">
      <c r="A32" s="47"/>
      <c r="B32" s="38"/>
      <c r="C32" s="38"/>
      <c r="D32" s="38"/>
      <c r="E32" s="48"/>
      <c r="F32" s="49"/>
      <c r="G32" s="38"/>
      <c r="H32" s="38"/>
      <c r="I32" s="38"/>
      <c r="J32" s="50"/>
      <c r="K32" s="51"/>
    </row>
    <row r="33" spans="1:11" x14ac:dyDescent="0.25">
      <c r="A33" s="37" t="s">
        <v>32</v>
      </c>
      <c r="B33" s="38">
        <f>SUM(B34:B35)</f>
        <v>757.04051764300004</v>
      </c>
      <c r="C33" s="38">
        <f>SUM(C34:C35)</f>
        <v>954.550756062</v>
      </c>
      <c r="D33" s="38">
        <f>SUM(D34:D35)</f>
        <v>917.72955338399993</v>
      </c>
      <c r="E33" s="39">
        <f t="shared" ref="E33:F35" si="4">(C33-B33)/B33</f>
        <v>0.26089784339936806</v>
      </c>
      <c r="F33" s="40">
        <f t="shared" si="4"/>
        <v>-3.8574379040781426E-2</v>
      </c>
      <c r="G33" s="38">
        <f>SUM(G34:G35)</f>
        <v>1098.062273495</v>
      </c>
      <c r="H33" s="38">
        <f>SUM(H34:H35)</f>
        <v>1295.6353954669999</v>
      </c>
      <c r="I33" s="38">
        <f>SUM(I34:I35)</f>
        <v>1248.291264186</v>
      </c>
      <c r="J33" s="39">
        <f t="shared" ref="J33:K35" si="5">(H33-G33)/G33</f>
        <v>0.17992888631274837</v>
      </c>
      <c r="K33" s="40">
        <f t="shared" si="5"/>
        <v>-3.6541245667292888E-2</v>
      </c>
    </row>
    <row r="34" spans="1:11" x14ac:dyDescent="0.25">
      <c r="A34" s="41" t="s">
        <v>26</v>
      </c>
      <c r="B34" s="42">
        <v>61.389968641000003</v>
      </c>
      <c r="C34" s="42">
        <v>77.429238337000001</v>
      </c>
      <c r="D34" s="42">
        <v>68.512554930999997</v>
      </c>
      <c r="E34" s="45">
        <f t="shared" si="4"/>
        <v>0.26126857613815402</v>
      </c>
      <c r="F34" s="46">
        <f t="shared" si="4"/>
        <v>-0.11515912590010738</v>
      </c>
      <c r="G34" s="42">
        <v>771.61809919400002</v>
      </c>
      <c r="H34" s="42">
        <v>946.54263311399995</v>
      </c>
      <c r="I34" s="42">
        <v>928.74056871899995</v>
      </c>
      <c r="J34" s="45">
        <f t="shared" si="5"/>
        <v>0.22669832926770223</v>
      </c>
      <c r="K34" s="46">
        <f t="shared" si="5"/>
        <v>-1.8807461779543483E-2</v>
      </c>
    </row>
    <row r="35" spans="1:11" x14ac:dyDescent="0.25">
      <c r="A35" s="41" t="s">
        <v>27</v>
      </c>
      <c r="B35" s="42">
        <v>695.65054900200005</v>
      </c>
      <c r="C35" s="42">
        <v>877.12151772499999</v>
      </c>
      <c r="D35" s="42">
        <v>849.21699845299997</v>
      </c>
      <c r="E35" s="45">
        <f t="shared" si="4"/>
        <v>0.26086512687058655</v>
      </c>
      <c r="F35" s="46">
        <f t="shared" si="4"/>
        <v>-3.1813743829220247E-2</v>
      </c>
      <c r="G35" s="42">
        <v>326.44417430099998</v>
      </c>
      <c r="H35" s="42">
        <v>349.09276235300001</v>
      </c>
      <c r="I35" s="42">
        <v>319.55069546700003</v>
      </c>
      <c r="J35" s="45">
        <f t="shared" si="5"/>
        <v>6.937966683123209E-2</v>
      </c>
      <c r="K35" s="46">
        <f t="shared" si="5"/>
        <v>-8.4625263173251544E-2</v>
      </c>
    </row>
    <row r="36" spans="1:11" x14ac:dyDescent="0.25">
      <c r="A36" s="47"/>
      <c r="B36" s="38"/>
      <c r="C36" s="38"/>
      <c r="D36" s="38"/>
      <c r="E36" s="48"/>
      <c r="F36" s="49"/>
      <c r="G36" s="38"/>
      <c r="H36" s="38"/>
      <c r="I36" s="38"/>
      <c r="J36" s="50"/>
      <c r="K36" s="51"/>
    </row>
    <row r="37" spans="1:11" x14ac:dyDescent="0.25">
      <c r="A37" s="37" t="s">
        <v>33</v>
      </c>
      <c r="B37" s="38">
        <f>SUM(B38:B39)</f>
        <v>1238.5791700479999</v>
      </c>
      <c r="C37" s="38">
        <f>SUM(C38:C39)</f>
        <v>1555.4910186210002</v>
      </c>
      <c r="D37" s="38">
        <f>SUM(D38:D39)</f>
        <v>1537.7013841349999</v>
      </c>
      <c r="E37" s="39">
        <f t="shared" ref="E37:F39" si="6">(C37-B37)/B37</f>
        <v>0.25586725195832144</v>
      </c>
      <c r="F37" s="40">
        <f t="shared" si="6"/>
        <v>-1.1436668082964219E-2</v>
      </c>
      <c r="G37" s="38">
        <f>SUM(G38:G39)</f>
        <v>707.82168869299994</v>
      </c>
      <c r="H37" s="38">
        <f>SUM(H38:H39)</f>
        <v>702.878522643</v>
      </c>
      <c r="I37" s="38">
        <f>SUM(I38:I39)</f>
        <v>809.24823627299997</v>
      </c>
      <c r="J37" s="39">
        <f t="shared" ref="J37:K39" si="7">(H37-G37)/G37</f>
        <v>-6.9836317945096487E-3</v>
      </c>
      <c r="K37" s="40">
        <f t="shared" si="7"/>
        <v>0.15133442010722295</v>
      </c>
    </row>
    <row r="38" spans="1:11" x14ac:dyDescent="0.25">
      <c r="A38" s="41" t="s">
        <v>26</v>
      </c>
      <c r="B38" s="42">
        <v>153.45655614</v>
      </c>
      <c r="C38" s="42">
        <v>179.379743483</v>
      </c>
      <c r="D38" s="42">
        <v>204.46254860499999</v>
      </c>
      <c r="E38" s="45">
        <f t="shared" si="6"/>
        <v>0.16892850976891469</v>
      </c>
      <c r="F38" s="46">
        <f t="shared" si="6"/>
        <v>0.13983075588675439</v>
      </c>
      <c r="G38" s="42">
        <v>575.08207115699997</v>
      </c>
      <c r="H38" s="42">
        <v>544.51146187100005</v>
      </c>
      <c r="I38" s="42">
        <v>592.935720124</v>
      </c>
      <c r="J38" s="45">
        <f t="shared" si="7"/>
        <v>-5.3158689549293925E-2</v>
      </c>
      <c r="K38" s="46">
        <f t="shared" si="7"/>
        <v>8.8931568284364451E-2</v>
      </c>
    </row>
    <row r="39" spans="1:11" x14ac:dyDescent="0.25">
      <c r="A39" s="41" t="s">
        <v>27</v>
      </c>
      <c r="B39" s="42">
        <v>1085.1226139079999</v>
      </c>
      <c r="C39" s="42">
        <v>1376.1112751380001</v>
      </c>
      <c r="D39" s="42">
        <v>1333.23883553</v>
      </c>
      <c r="E39" s="45">
        <f t="shared" si="6"/>
        <v>0.26816200998892009</v>
      </c>
      <c r="F39" s="46">
        <f t="shared" si="6"/>
        <v>-3.1154776784821262E-2</v>
      </c>
      <c r="G39" s="42">
        <v>132.739617536</v>
      </c>
      <c r="H39" s="42">
        <v>158.367060772</v>
      </c>
      <c r="I39" s="42">
        <v>216.312516149</v>
      </c>
      <c r="J39" s="45">
        <f t="shared" si="7"/>
        <v>0.1930655196369663</v>
      </c>
      <c r="K39" s="46">
        <f t="shared" si="7"/>
        <v>0.36589335619749669</v>
      </c>
    </row>
    <row r="40" spans="1:11" x14ac:dyDescent="0.25">
      <c r="A40" s="47"/>
      <c r="B40" s="38"/>
      <c r="C40" s="38"/>
      <c r="D40" s="38"/>
      <c r="E40" s="48"/>
      <c r="F40" s="49"/>
      <c r="G40" s="38"/>
      <c r="H40" s="38"/>
      <c r="I40" s="38"/>
      <c r="J40" s="50"/>
      <c r="K40" s="51"/>
    </row>
    <row r="41" spans="1:11" x14ac:dyDescent="0.25">
      <c r="A41" s="37" t="s">
        <v>34</v>
      </c>
      <c r="B41" s="38">
        <f t="shared" ref="B41:D43" si="8">B37+B33+B29+B25+B21+B17</f>
        <v>4168.2817753849995</v>
      </c>
      <c r="C41" s="38">
        <f t="shared" si="8"/>
        <v>5044.7604648940014</v>
      </c>
      <c r="D41" s="38">
        <f t="shared" si="8"/>
        <v>5152.5906100189995</v>
      </c>
      <c r="E41" s="39">
        <f t="shared" ref="E41:F43" si="9">(C41-B41)/B41</f>
        <v>0.2102733780342973</v>
      </c>
      <c r="F41" s="40">
        <f t="shared" si="9"/>
        <v>2.1374680894242184E-2</v>
      </c>
      <c r="G41" s="38">
        <f t="shared" ref="G41:I43" si="10">G37+G33+G29+G25+G21+G17</f>
        <v>5600.4554493369997</v>
      </c>
      <c r="H41" s="38">
        <f t="shared" si="10"/>
        <v>6140.1470598889991</v>
      </c>
      <c r="I41" s="38">
        <f t="shared" si="10"/>
        <v>5703.1815387480001</v>
      </c>
      <c r="J41" s="39">
        <f t="shared" ref="J41:K43" si="11">(H41-G41)/G41</f>
        <v>9.6365664441789275E-2</v>
      </c>
      <c r="K41" s="40">
        <f t="shared" si="11"/>
        <v>-7.1165318497908817E-2</v>
      </c>
    </row>
    <row r="42" spans="1:11" x14ac:dyDescent="0.25">
      <c r="A42" s="52" t="s">
        <v>26</v>
      </c>
      <c r="B42" s="42">
        <f t="shared" si="8"/>
        <v>1445.1619105579998</v>
      </c>
      <c r="C42" s="42">
        <f t="shared" si="8"/>
        <v>1505.4647512370002</v>
      </c>
      <c r="D42" s="42">
        <f t="shared" si="8"/>
        <v>1750.0614848670002</v>
      </c>
      <c r="E42" s="45">
        <f t="shared" si="9"/>
        <v>4.1727394168392183E-2</v>
      </c>
      <c r="F42" s="46">
        <f t="shared" si="9"/>
        <v>0.1624725742857954</v>
      </c>
      <c r="G42" s="42">
        <f t="shared" si="10"/>
        <v>3820.9694319129994</v>
      </c>
      <c r="H42" s="42">
        <f t="shared" si="10"/>
        <v>4242.0230047770001</v>
      </c>
      <c r="I42" s="42">
        <f t="shared" si="10"/>
        <v>3758.5501822330002</v>
      </c>
      <c r="J42" s="45">
        <f t="shared" si="11"/>
        <v>0.11019548320573629</v>
      </c>
      <c r="K42" s="46">
        <f t="shared" si="11"/>
        <v>-0.11397223023061273</v>
      </c>
    </row>
    <row r="43" spans="1:11" ht="15.75" thickBot="1" x14ac:dyDescent="0.3">
      <c r="A43" s="53" t="s">
        <v>27</v>
      </c>
      <c r="B43" s="54">
        <f t="shared" si="8"/>
        <v>2723.1198648269997</v>
      </c>
      <c r="C43" s="54">
        <f t="shared" si="8"/>
        <v>3539.2957136570003</v>
      </c>
      <c r="D43" s="54">
        <f t="shared" si="8"/>
        <v>3402.5291251519998</v>
      </c>
      <c r="E43" s="55">
        <f t="shared" si="9"/>
        <v>0.29972086773413203</v>
      </c>
      <c r="F43" s="56">
        <f t="shared" si="9"/>
        <v>-3.8642317446734499E-2</v>
      </c>
      <c r="G43" s="54">
        <f t="shared" si="10"/>
        <v>1779.4860174239998</v>
      </c>
      <c r="H43" s="54">
        <f t="shared" si="10"/>
        <v>1898.124055112</v>
      </c>
      <c r="I43" s="54">
        <f t="shared" si="10"/>
        <v>1944.6313565150001</v>
      </c>
      <c r="J43" s="57">
        <f t="shared" si="11"/>
        <v>6.6669834169161765E-2</v>
      </c>
      <c r="K43" s="58">
        <f t="shared" si="11"/>
        <v>2.4501718566680281E-2</v>
      </c>
    </row>
    <row r="44" spans="1:11" x14ac:dyDescent="0.25">
      <c r="A44" s="59"/>
      <c r="B44" s="60"/>
      <c r="C44" s="60"/>
      <c r="D44" s="60"/>
      <c r="E44" s="39"/>
      <c r="F44" s="39"/>
      <c r="G44" s="60"/>
      <c r="H44" s="60"/>
      <c r="I44" s="60"/>
      <c r="J44" s="61"/>
      <c r="K44" s="62"/>
    </row>
    <row r="45" spans="1:11" ht="15.75" thickBot="1" x14ac:dyDescent="0.3">
      <c r="A45" s="63"/>
      <c r="B45" s="64"/>
      <c r="C45" s="65"/>
      <c r="D45" s="65"/>
      <c r="E45" s="63"/>
      <c r="G45" t="s">
        <v>35</v>
      </c>
      <c r="K45" s="62"/>
    </row>
    <row r="46" spans="1:11" ht="15.75" thickBot="1" x14ac:dyDescent="0.3">
      <c r="A46" s="66"/>
      <c r="B46" s="67">
        <v>44562</v>
      </c>
      <c r="C46" s="67">
        <v>44927</v>
      </c>
      <c r="D46" s="67">
        <v>45292</v>
      </c>
      <c r="E46" s="62"/>
      <c r="F46" s="148"/>
      <c r="G46" s="148"/>
      <c r="H46" s="148"/>
    </row>
    <row r="47" spans="1:11" x14ac:dyDescent="0.25">
      <c r="A47" s="68" t="s">
        <v>36</v>
      </c>
      <c r="B47" s="69">
        <f>B41-G41</f>
        <v>-1432.1736739520002</v>
      </c>
      <c r="C47" s="70">
        <f>C41-H41</f>
        <v>-1095.3865949949977</v>
      </c>
      <c r="D47" s="71">
        <f>D41-I41</f>
        <v>-550.59092872900055</v>
      </c>
      <c r="E47" s="62"/>
      <c r="F47" s="148"/>
      <c r="G47" s="148"/>
      <c r="H47" s="148"/>
      <c r="J47" s="148"/>
      <c r="K47" s="148"/>
    </row>
    <row r="48" spans="1:11" x14ac:dyDescent="0.25">
      <c r="A48" s="73" t="s">
        <v>26</v>
      </c>
      <c r="B48" s="74">
        <f>B42-G42</f>
        <v>-2375.8075213549996</v>
      </c>
      <c r="C48" s="60">
        <f t="shared" ref="C48:D49" si="12">C42-H42</f>
        <v>-2736.5582535399999</v>
      </c>
      <c r="D48" s="75">
        <f t="shared" si="12"/>
        <v>-2008.488697366</v>
      </c>
      <c r="E48" s="62"/>
      <c r="F48" s="148"/>
      <c r="G48" s="148"/>
      <c r="H48" s="148"/>
      <c r="J48" s="148"/>
      <c r="K48" s="148"/>
    </row>
    <row r="49" spans="1:11" x14ac:dyDescent="0.25">
      <c r="A49" s="73" t="s">
        <v>27</v>
      </c>
      <c r="B49" s="74">
        <f>B43-G43</f>
        <v>943.63384740299989</v>
      </c>
      <c r="C49" s="60">
        <f t="shared" si="12"/>
        <v>1641.1716585450004</v>
      </c>
      <c r="D49" s="75">
        <f t="shared" si="12"/>
        <v>1457.8977686369997</v>
      </c>
      <c r="E49" s="62"/>
      <c r="F49" s="148"/>
      <c r="G49" s="148"/>
      <c r="H49" s="148"/>
      <c r="J49" s="148"/>
      <c r="K49" s="148"/>
    </row>
    <row r="50" spans="1:11" x14ac:dyDescent="0.25">
      <c r="A50" s="73"/>
      <c r="B50" s="74"/>
      <c r="C50" s="60"/>
      <c r="D50" s="75"/>
      <c r="E50" s="62"/>
      <c r="F50" s="148"/>
      <c r="G50" s="148"/>
      <c r="H50" s="148"/>
      <c r="J50" s="148"/>
      <c r="K50" s="148"/>
    </row>
    <row r="51" spans="1:11" x14ac:dyDescent="0.25">
      <c r="A51" s="76" t="s">
        <v>37</v>
      </c>
      <c r="B51" s="77">
        <f>B41/G41</f>
        <v>0.74427549921470304</v>
      </c>
      <c r="C51" s="78">
        <f>C41/H41</f>
        <v>0.82160254724993509</v>
      </c>
      <c r="D51" s="79">
        <f>D41/I41</f>
        <v>0.90345898600838337</v>
      </c>
      <c r="E51" s="62"/>
      <c r="F51" s="148"/>
      <c r="G51" s="148"/>
      <c r="H51" s="148"/>
      <c r="J51" s="148"/>
      <c r="K51" s="148"/>
    </row>
    <row r="52" spans="1:11" x14ac:dyDescent="0.25">
      <c r="A52" s="73" t="s">
        <v>26</v>
      </c>
      <c r="B52" s="77">
        <f>B42/G42</f>
        <v>0.37821865270313554</v>
      </c>
      <c r="C52" s="78">
        <f t="shared" ref="C52:D53" si="13">C42/H42</f>
        <v>0.35489311338992641</v>
      </c>
      <c r="D52" s="79">
        <f t="shared" si="13"/>
        <v>0.46562142315930649</v>
      </c>
      <c r="E52" s="62"/>
      <c r="F52" s="148"/>
      <c r="G52" s="148"/>
      <c r="H52" s="148"/>
      <c r="J52" s="148"/>
      <c r="K52" s="148"/>
    </row>
    <row r="53" spans="1:11" ht="15.75" thickBot="1" x14ac:dyDescent="0.3">
      <c r="A53" s="80" t="s">
        <v>27</v>
      </c>
      <c r="B53" s="81">
        <f>B43/G43</f>
        <v>1.5302844968509575</v>
      </c>
      <c r="C53" s="82">
        <f t="shared" si="13"/>
        <v>1.864628238668079</v>
      </c>
      <c r="D53" s="83">
        <f t="shared" si="13"/>
        <v>1.7497039291034151</v>
      </c>
      <c r="E53" s="62"/>
      <c r="F53" s="148"/>
      <c r="G53" s="148"/>
      <c r="H53" s="148"/>
      <c r="J53" s="148"/>
      <c r="K53" s="148"/>
    </row>
    <row r="54" spans="1:11" x14ac:dyDescent="0.25">
      <c r="A54" s="84"/>
      <c r="B54" s="78"/>
      <c r="C54" s="78"/>
      <c r="D54" s="78"/>
      <c r="F54" s="148"/>
      <c r="G54" s="148"/>
      <c r="H54" s="148"/>
      <c r="K54" s="85"/>
    </row>
    <row r="55" spans="1:11" x14ac:dyDescent="0.25">
      <c r="A55" s="23"/>
    </row>
  </sheetData>
  <mergeCells count="6">
    <mergeCell ref="B14:D14"/>
    <mergeCell ref="G14:I14"/>
    <mergeCell ref="A9:K9"/>
    <mergeCell ref="A11:K11"/>
    <mergeCell ref="B13:F13"/>
    <mergeCell ref="G13:K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Ensemble</vt:lpstr>
      <vt:lpstr>GP</vt:lpstr>
      <vt:lpstr>GSA</vt:lpstr>
      <vt:lpstr>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Benfarhat (Dir. Conjoncture)</dc:creator>
  <cp:lastModifiedBy>Lilia Benfarhat</cp:lastModifiedBy>
  <dcterms:created xsi:type="dcterms:W3CDTF">2015-06-05T18:19:34Z</dcterms:created>
  <dcterms:modified xsi:type="dcterms:W3CDTF">2024-02-12T14:56:56Z</dcterms:modified>
</cp:coreProperties>
</file>