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EBCNV2020\résultats ebcnv2021\"/>
    </mc:Choice>
  </mc:AlternateContent>
  <xr:revisionPtr revIDLastSave="0" documentId="13_ncr:1_{78E175EF-4584-473A-A141-4A0BD9346E8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alculPremiersRésultats" sheetId="1" r:id="rId1"/>
    <sheet name="Annexe1" sheetId="8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9" i="1" l="1"/>
  <c r="I750" i="1"/>
  <c r="I751" i="1"/>
  <c r="I752" i="1"/>
  <c r="I753" i="1"/>
  <c r="I754" i="1"/>
  <c r="I755" i="1"/>
  <c r="I756" i="1"/>
  <c r="I748" i="1"/>
  <c r="F39" i="1"/>
  <c r="I736" i="1"/>
  <c r="I737" i="1"/>
  <c r="I738" i="1"/>
  <c r="I739" i="1"/>
  <c r="I740" i="1"/>
  <c r="I741" i="1"/>
  <c r="I742" i="1"/>
  <c r="I743" i="1"/>
  <c r="I735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E717" i="1"/>
  <c r="D717" i="1"/>
  <c r="E715" i="1"/>
  <c r="E729" i="1"/>
  <c r="D715" i="1"/>
  <c r="D729" i="1"/>
  <c r="H715" i="1"/>
  <c r="K715" i="1"/>
  <c r="G703" i="1"/>
  <c r="J703" i="1"/>
  <c r="H703" i="1"/>
  <c r="K703" i="1"/>
  <c r="G715" i="1"/>
  <c r="J715" i="1"/>
  <c r="H713" i="1"/>
  <c r="K713" i="1"/>
  <c r="H710" i="1"/>
  <c r="K710" i="1"/>
  <c r="G710" i="1"/>
  <c r="J710" i="1"/>
  <c r="H709" i="1"/>
  <c r="K709" i="1"/>
  <c r="G709" i="1"/>
  <c r="J709" i="1"/>
  <c r="H707" i="1"/>
  <c r="K707" i="1"/>
  <c r="H704" i="1"/>
  <c r="K704" i="1"/>
  <c r="G704" i="1"/>
  <c r="J704" i="1"/>
  <c r="G713" i="1"/>
  <c r="J713" i="1"/>
  <c r="G707" i="1"/>
  <c r="J707" i="1"/>
  <c r="H712" i="1"/>
  <c r="K712" i="1"/>
  <c r="H706" i="1"/>
  <c r="K706" i="1"/>
  <c r="G712" i="1"/>
  <c r="J712" i="1"/>
  <c r="G706" i="1"/>
  <c r="J706" i="1"/>
  <c r="H711" i="1"/>
  <c r="K711" i="1"/>
  <c r="H705" i="1"/>
  <c r="K705" i="1"/>
  <c r="G711" i="1"/>
  <c r="J711" i="1"/>
  <c r="G705" i="1"/>
  <c r="J705" i="1"/>
  <c r="H714" i="1"/>
  <c r="K714" i="1"/>
  <c r="H708" i="1"/>
  <c r="K708" i="1"/>
  <c r="G714" i="1"/>
  <c r="J714" i="1"/>
  <c r="G708" i="1"/>
  <c r="J708" i="1"/>
  <c r="J525" i="1"/>
  <c r="K308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284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52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I459" i="1"/>
  <c r="I458" i="1"/>
  <c r="I457" i="1"/>
  <c r="I456" i="1"/>
  <c r="I455" i="1"/>
  <c r="I454" i="1"/>
  <c r="I453" i="1"/>
  <c r="I452" i="1"/>
  <c r="I447" i="1"/>
  <c r="I446" i="1"/>
  <c r="I445" i="1"/>
  <c r="K203" i="1"/>
  <c r="K196" i="1"/>
  <c r="K164" i="1"/>
  <c r="K166" i="1"/>
  <c r="K165" i="1"/>
  <c r="K162" i="1"/>
  <c r="K161" i="1"/>
  <c r="K160" i="1"/>
  <c r="I151" i="1"/>
  <c r="J150" i="1"/>
  <c r="J149" i="1"/>
  <c r="J148" i="1"/>
  <c r="J140" i="1"/>
  <c r="J139" i="1"/>
  <c r="J138" i="1"/>
  <c r="F131" i="1"/>
  <c r="E131" i="1"/>
  <c r="L93" i="1"/>
  <c r="L76" i="1"/>
  <c r="L75" i="1"/>
  <c r="G73" i="1"/>
  <c r="O62" i="1"/>
  <c r="O61" i="1"/>
  <c r="O57" i="1"/>
  <c r="F53" i="1"/>
  <c r="H44" i="1"/>
  <c r="J52" i="1"/>
  <c r="O51" i="1"/>
  <c r="J51" i="1"/>
  <c r="O50" i="1"/>
  <c r="J50" i="1"/>
  <c r="J49" i="1"/>
  <c r="J48" i="1"/>
  <c r="J47" i="1"/>
  <c r="J46" i="1"/>
  <c r="J45" i="1"/>
  <c r="O44" i="1"/>
  <c r="J44" i="1"/>
  <c r="J43" i="1"/>
  <c r="J42" i="1"/>
  <c r="K392" i="1"/>
  <c r="L392" i="1"/>
  <c r="M392" i="1"/>
  <c r="N392" i="1"/>
  <c r="K386" i="1"/>
  <c r="K387" i="1"/>
  <c r="K388" i="1"/>
  <c r="K389" i="1"/>
  <c r="K390" i="1"/>
  <c r="K391" i="1"/>
  <c r="K385" i="1"/>
  <c r="L386" i="1"/>
  <c r="L387" i="1"/>
  <c r="L388" i="1"/>
  <c r="L389" i="1"/>
  <c r="L390" i="1"/>
  <c r="L391" i="1"/>
  <c r="L385" i="1"/>
  <c r="M386" i="1"/>
  <c r="M387" i="1"/>
  <c r="M388" i="1"/>
  <c r="M389" i="1"/>
  <c r="M390" i="1"/>
  <c r="M391" i="1"/>
  <c r="M385" i="1"/>
  <c r="N386" i="1"/>
  <c r="N387" i="1"/>
  <c r="N388" i="1"/>
  <c r="N389" i="1"/>
  <c r="N390" i="1"/>
  <c r="N391" i="1"/>
  <c r="N385" i="1"/>
  <c r="L38" i="1"/>
  <c r="J28" i="1"/>
  <c r="K28" i="1"/>
  <c r="J31" i="1"/>
  <c r="K31" i="1"/>
  <c r="O34" i="1"/>
  <c r="O21" i="1"/>
  <c r="H43" i="1"/>
  <c r="H42" i="1"/>
  <c r="H53" i="1"/>
  <c r="H51" i="1"/>
  <c r="H52" i="1"/>
  <c r="H50" i="1"/>
  <c r="H49" i="1"/>
  <c r="H48" i="1"/>
  <c r="H47" i="1"/>
  <c r="H46" i="1"/>
  <c r="J53" i="1"/>
  <c r="H45" i="1"/>
  <c r="K197" i="1"/>
  <c r="K198" i="1"/>
  <c r="K199" i="1"/>
  <c r="K200" i="1"/>
  <c r="K201" i="1"/>
  <c r="K202" i="1"/>
  <c r="K185" i="1"/>
  <c r="K186" i="1"/>
  <c r="K187" i="1"/>
  <c r="K188" i="1"/>
  <c r="K189" i="1"/>
  <c r="K190" i="1"/>
  <c r="K191" i="1"/>
  <c r="K184" i="1"/>
  <c r="I126" i="1"/>
  <c r="H120" i="1"/>
  <c r="J94" i="1"/>
  <c r="K94" i="1"/>
  <c r="L94" i="1"/>
  <c r="J95" i="1"/>
  <c r="K95" i="1"/>
  <c r="L95" i="1"/>
  <c r="J96" i="1"/>
  <c r="K96" i="1"/>
  <c r="L96" i="1"/>
  <c r="J97" i="1"/>
  <c r="K97" i="1"/>
  <c r="L97" i="1"/>
  <c r="J98" i="1"/>
  <c r="K98" i="1"/>
  <c r="L98" i="1"/>
  <c r="J99" i="1"/>
  <c r="K99" i="1"/>
  <c r="L99" i="1"/>
  <c r="K93" i="1"/>
  <c r="J93" i="1"/>
  <c r="H94" i="1"/>
  <c r="H95" i="1"/>
  <c r="H96" i="1"/>
  <c r="H97" i="1"/>
  <c r="H98" i="1"/>
  <c r="H99" i="1"/>
  <c r="H93" i="1"/>
  <c r="G74" i="1"/>
  <c r="L39" i="1"/>
  <c r="O63" i="1"/>
  <c r="H127" i="1"/>
  <c r="H119" i="1"/>
  <c r="I118" i="1"/>
  <c r="I130" i="1"/>
  <c r="I124" i="1"/>
  <c r="I125" i="1"/>
  <c r="I122" i="1"/>
  <c r="H126" i="1"/>
  <c r="H125" i="1"/>
  <c r="I131" i="1"/>
  <c r="I123" i="1"/>
  <c r="H131" i="1"/>
  <c r="H123" i="1"/>
  <c r="I129" i="1"/>
  <c r="I121" i="1"/>
  <c r="H124" i="1"/>
  <c r="H129" i="1"/>
  <c r="H121" i="1"/>
  <c r="I127" i="1"/>
  <c r="I119" i="1"/>
  <c r="H118" i="1"/>
  <c r="H130" i="1"/>
  <c r="H122" i="1"/>
  <c r="I128" i="1"/>
  <c r="I120" i="1"/>
  <c r="H128" i="1"/>
  <c r="L10" i="1"/>
  <c r="L11" i="1"/>
  <c r="L12" i="1"/>
  <c r="L13" i="1"/>
  <c r="L14" i="1"/>
  <c r="L15" i="1"/>
  <c r="L16" i="1"/>
  <c r="L17" i="1"/>
  <c r="L18" i="1"/>
  <c r="L19" i="1"/>
  <c r="L20" i="1"/>
  <c r="L21" i="1"/>
  <c r="L9" i="1"/>
  <c r="F22" i="1"/>
  <c r="E22" i="1"/>
  <c r="H10" i="1"/>
  <c r="J10" i="1"/>
  <c r="H17" i="1"/>
  <c r="J17" i="1"/>
  <c r="L22" i="1"/>
  <c r="N22" i="1"/>
  <c r="H22" i="1"/>
  <c r="H14" i="1"/>
  <c r="J14" i="1"/>
  <c r="H16" i="1"/>
  <c r="J16" i="1"/>
  <c r="H15" i="1"/>
  <c r="J15" i="1"/>
  <c r="H21" i="1"/>
  <c r="J21" i="1"/>
  <c r="H9" i="1"/>
  <c r="J9" i="1"/>
  <c r="H12" i="1"/>
  <c r="J12" i="1"/>
  <c r="H13" i="1"/>
  <c r="J13" i="1"/>
  <c r="H20" i="1"/>
  <c r="J20" i="1"/>
  <c r="H19" i="1"/>
  <c r="J19" i="1"/>
  <c r="H11" i="1"/>
  <c r="J11" i="1"/>
  <c r="H18" i="1"/>
  <c r="J18" i="1"/>
</calcChain>
</file>

<file path=xl/sharedStrings.xml><?xml version="1.0" encoding="utf-8"?>
<sst xmlns="http://schemas.openxmlformats.org/spreadsheetml/2006/main" count="878" uniqueCount="291">
  <si>
    <t>Produits alimentaires et bna</t>
  </si>
  <si>
    <t>Alcool et tabacs</t>
  </si>
  <si>
    <t>Habillements</t>
  </si>
  <si>
    <t>Logements, energie</t>
  </si>
  <si>
    <t>Meubles, electromenagers</t>
  </si>
  <si>
    <t>Hygi鯥 et soins</t>
  </si>
  <si>
    <t>Transport</t>
  </si>
  <si>
    <t>Telecommunication</t>
  </si>
  <si>
    <t>Loisirs et culture</t>
  </si>
  <si>
    <t>Education, enseignements</t>
  </si>
  <si>
    <t>Vacances, restau, cafe</t>
  </si>
  <si>
    <t>Autres</t>
  </si>
  <si>
    <t>structure</t>
  </si>
  <si>
    <t>12 postes: agréger 1 et 13</t>
  </si>
  <si>
    <t>code produit 2 chiffres</t>
  </si>
  <si>
    <t>mean(conspc)</t>
  </si>
  <si>
    <t>mean(conspc_3)</t>
  </si>
  <si>
    <t>variable       mean</t>
  </si>
  <si>
    <t>dep_men</t>
  </si>
  <si>
    <t>(max) milieu</t>
  </si>
  <si>
    <t>mean(dep_)</t>
  </si>
  <si>
    <t>communal</t>
  </si>
  <si>
    <t>non communal</t>
  </si>
  <si>
    <t>non</t>
  </si>
  <si>
    <t>variable        p50</t>
  </si>
  <si>
    <t>nn communal</t>
  </si>
  <si>
    <t>Dépense moyenne par ménage</t>
  </si>
  <si>
    <t>Dépense moyenne par individu</t>
  </si>
  <si>
    <t>evolution annuelle 2015-2021</t>
  </si>
  <si>
    <t>évolution annuelle à prix constants</t>
  </si>
  <si>
    <t>Grand Tunis</t>
  </si>
  <si>
    <t>Nord Est</t>
  </si>
  <si>
    <t>Nord West</t>
  </si>
  <si>
    <t>Centre Est</t>
  </si>
  <si>
    <t>Centre West</t>
  </si>
  <si>
    <t>Sud Est</t>
  </si>
  <si>
    <t>Sud West</t>
  </si>
  <si>
    <t>mean conspc</t>
  </si>
  <si>
    <t>Nord Ouest</t>
  </si>
  <si>
    <t>Centre Ouest</t>
  </si>
  <si>
    <t>National</t>
  </si>
  <si>
    <t>Sud Ouest</t>
  </si>
  <si>
    <t>Région</t>
  </si>
  <si>
    <t>seuil_bas</t>
  </si>
  <si>
    <t>Percent</t>
  </si>
  <si>
    <t>Total</t>
  </si>
  <si>
    <t>seuil_haut</t>
  </si>
  <si>
    <t>Population</t>
  </si>
  <si>
    <t>Taux de pauvreté extrême</t>
  </si>
  <si>
    <t>taux de pauvreté</t>
  </si>
  <si>
    <t>1: Grand Tunis</t>
  </si>
  <si>
    <t>2: Nord Est</t>
  </si>
  <si>
    <t>3: Nord Ouest</t>
  </si>
  <si>
    <t>4: Centre Est</t>
  </si>
  <si>
    <t>5: Centre Ouest</t>
  </si>
  <si>
    <t>6: Sud Est</t>
  </si>
  <si>
    <t>7: Sud ouest</t>
  </si>
  <si>
    <t>Pauvreté extrême</t>
  </si>
  <si>
    <t>Pauvreté globale</t>
  </si>
  <si>
    <t>Tunisie</t>
  </si>
  <si>
    <t>11: Group_11</t>
  </si>
  <si>
    <t>12: Group_12</t>
  </si>
  <si>
    <t>13: Group_13</t>
  </si>
  <si>
    <t>14: Group_14</t>
  </si>
  <si>
    <t>15: Group_15</t>
  </si>
  <si>
    <t>16: Group_16</t>
  </si>
  <si>
    <t>17: Group_17</t>
  </si>
  <si>
    <t>21: Group_21</t>
  </si>
  <si>
    <t>22: Group_22</t>
  </si>
  <si>
    <t>23: Group_23</t>
  </si>
  <si>
    <t>24: Group_24</t>
  </si>
  <si>
    <t>31: Group_31</t>
  </si>
  <si>
    <t>32: Group_32</t>
  </si>
  <si>
    <t>33: Group_33</t>
  </si>
  <si>
    <t>34: Group_34</t>
  </si>
  <si>
    <t>41: Group_41</t>
  </si>
  <si>
    <t>42: Group_42</t>
  </si>
  <si>
    <t>43: Group_43</t>
  </si>
  <si>
    <t>51: Group_51</t>
  </si>
  <si>
    <t>52: Group_52</t>
  </si>
  <si>
    <t>53: Group_53</t>
  </si>
  <si>
    <t>61: Group_61</t>
  </si>
  <si>
    <t>62: Group_62</t>
  </si>
  <si>
    <t>63: Group_63</t>
  </si>
  <si>
    <t>end of do-file</t>
  </si>
  <si>
    <t>Gouvernorat</t>
  </si>
  <si>
    <t>Tunis</t>
  </si>
  <si>
    <t>Ariana</t>
  </si>
  <si>
    <t>Ben Arous</t>
  </si>
  <si>
    <t>La Manouba</t>
  </si>
  <si>
    <t>Nabeul</t>
  </si>
  <si>
    <t>Zaghouan</t>
  </si>
  <si>
    <t>Bizerte</t>
  </si>
  <si>
    <t>Béja</t>
  </si>
  <si>
    <t xml:space="preserve">Jendouba </t>
  </si>
  <si>
    <t>Le Kef</t>
  </si>
  <si>
    <t>Siliana</t>
  </si>
  <si>
    <t>Sousse</t>
  </si>
  <si>
    <t>Monastir</t>
  </si>
  <si>
    <t>Mahdia</t>
  </si>
  <si>
    <t>Sfax</t>
  </si>
  <si>
    <t>Kairouan</t>
  </si>
  <si>
    <t>Kasserine</t>
  </si>
  <si>
    <t>Sidi Bouzid</t>
  </si>
  <si>
    <t>Gabès</t>
  </si>
  <si>
    <t>Mednine</t>
  </si>
  <si>
    <t>Tataouine</t>
  </si>
  <si>
    <t>Gafsa</t>
  </si>
  <si>
    <t>Tozeur</t>
  </si>
  <si>
    <t>Kebili</t>
  </si>
  <si>
    <t>Niveau national</t>
  </si>
  <si>
    <t>croissance annuelle= racine sixième (5438/3871)-1</t>
  </si>
  <si>
    <t>تونس الكبرى</t>
  </si>
  <si>
    <t>الشمال الشرقي</t>
  </si>
  <si>
    <t>الشمال الغربي</t>
  </si>
  <si>
    <t>الوسط الشرقي</t>
  </si>
  <si>
    <t>الوسط الغربي</t>
  </si>
  <si>
    <t>الجنوب الشرقي</t>
  </si>
  <si>
    <t>الجنوب الغربي</t>
  </si>
  <si>
    <t>Group</t>
  </si>
  <si>
    <t>Estimate</t>
  </si>
  <si>
    <t>STE</t>
  </si>
  <si>
    <t>LB</t>
  </si>
  <si>
    <t xml:space="preserve">UB  </t>
  </si>
  <si>
    <t>Gini</t>
  </si>
  <si>
    <t>تونس</t>
  </si>
  <si>
    <t>أريانة</t>
  </si>
  <si>
    <t>بن عروس</t>
  </si>
  <si>
    <t>نابل</t>
  </si>
  <si>
    <t>منوبة</t>
  </si>
  <si>
    <t>توزر</t>
  </si>
  <si>
    <t>المهدية</t>
  </si>
  <si>
    <t>صفاقس</t>
  </si>
  <si>
    <t>جندوبة</t>
  </si>
  <si>
    <t xml:space="preserve">سوسة </t>
  </si>
  <si>
    <t>وطني</t>
  </si>
  <si>
    <t>قفصة</t>
  </si>
  <si>
    <t>باجة</t>
  </si>
  <si>
    <t>مدنين</t>
  </si>
  <si>
    <t>المنستير</t>
  </si>
  <si>
    <t>قبلي</t>
  </si>
  <si>
    <t>قابس</t>
  </si>
  <si>
    <t>بنزرت</t>
  </si>
  <si>
    <t>القصرين</t>
  </si>
  <si>
    <t>الكاف</t>
  </si>
  <si>
    <t>تطاوين</t>
  </si>
  <si>
    <t>زغوان</t>
  </si>
  <si>
    <t>سليانة</t>
  </si>
  <si>
    <t>سيدي بوزيد</t>
  </si>
  <si>
    <t>القيروان</t>
  </si>
  <si>
    <t>3: Nord West</t>
  </si>
  <si>
    <t>5: Centre West</t>
  </si>
  <si>
    <t>7: Sud West</t>
  </si>
  <si>
    <t>quantiles</t>
  </si>
  <si>
    <t>of conspc</t>
  </si>
  <si>
    <t>no communal</t>
  </si>
  <si>
    <t>Freq,</t>
  </si>
  <si>
    <t>Cum,</t>
  </si>
  <si>
    <t>UB</t>
  </si>
  <si>
    <t>Pov. line</t>
  </si>
  <si>
    <t>1: urbain</t>
  </si>
  <si>
    <t>2: rural</t>
  </si>
  <si>
    <t>Pov, line</t>
  </si>
  <si>
    <t>pauvreté relative</t>
  </si>
  <si>
    <t>Mesures de pauvreté</t>
  </si>
  <si>
    <t>Pauvreté Relative</t>
  </si>
  <si>
    <t>1: Communal</t>
  </si>
  <si>
    <t>Communal</t>
  </si>
  <si>
    <t>2: Non Communal</t>
  </si>
  <si>
    <t>Non-communal</t>
  </si>
  <si>
    <r>
      <t>Sud Ouest</t>
    </r>
    <r>
      <rPr>
        <sz val="8"/>
        <color theme="1"/>
        <rFont val="Calibri"/>
        <family val="2"/>
        <scheme val="minor"/>
      </rPr>
      <t> </t>
    </r>
  </si>
  <si>
    <t>11: TUNIS</t>
  </si>
  <si>
    <t>12: ARIANA</t>
  </si>
  <si>
    <t>13: BEN   AROUS</t>
  </si>
  <si>
    <t>14: MANOUBA</t>
  </si>
  <si>
    <t>15: NABEUL</t>
  </si>
  <si>
    <t>16: ZAGHOUAN</t>
  </si>
  <si>
    <t>17: BIZERTE</t>
  </si>
  <si>
    <t>21: BEJA</t>
  </si>
  <si>
    <t>22: JENDOUBA</t>
  </si>
  <si>
    <t>23: LE KEF</t>
  </si>
  <si>
    <t>24: SILIANA</t>
  </si>
  <si>
    <t>31: SOUSSE</t>
  </si>
  <si>
    <t>32: MONASTIR</t>
  </si>
  <si>
    <t>33: MAHDIA</t>
  </si>
  <si>
    <t>34: SFAX</t>
  </si>
  <si>
    <t>41: KAIROUAN</t>
  </si>
  <si>
    <t>42: KASSERINE</t>
  </si>
  <si>
    <t>43: SIDI  BOUZID</t>
  </si>
  <si>
    <t>51: GABES</t>
  </si>
  <si>
    <t>52: MEDENINE</t>
  </si>
  <si>
    <t>53: TATAOUINE</t>
  </si>
  <si>
    <t>61: GAFSA</t>
  </si>
  <si>
    <t>62: TOZEUR</t>
  </si>
  <si>
    <t>63: KEBILI</t>
  </si>
  <si>
    <t>وسط بلدي</t>
  </si>
  <si>
    <t>وسط غير بلدي</t>
  </si>
  <si>
    <t>&gt; --------------------</t>
  </si>
  <si>
    <t>U</t>
  </si>
  <si>
    <t>&gt; B</t>
  </si>
  <si>
    <t xml:space="preserve">           </t>
  </si>
  <si>
    <t>1: cadres et professions liberales superieurs</t>
  </si>
  <si>
    <t>&gt; 9905</t>
  </si>
  <si>
    <t>2: cadres et professions liberales moyens</t>
  </si>
  <si>
    <t>&gt; 6286</t>
  </si>
  <si>
    <t>3: autres employes</t>
  </si>
  <si>
    <t>&gt; 5650</t>
  </si>
  <si>
    <t>4: patrons des petits metiers dans l'industrie, commerce et services</t>
  </si>
  <si>
    <t>&gt; 8790</t>
  </si>
  <si>
    <t>5: artisans et independants des petits metiers dans l'industrie, commerce</t>
  </si>
  <si>
    <t>et</t>
  </si>
  <si>
    <t>services</t>
  </si>
  <si>
    <t>&gt; 5845</t>
  </si>
  <si>
    <t>6: ouvriers non agricoles</t>
  </si>
  <si>
    <t>&gt; 4074</t>
  </si>
  <si>
    <t>7: exploitants agricoles</t>
  </si>
  <si>
    <t>&gt; 0504</t>
  </si>
  <si>
    <t>8: ouvriers agricloes</t>
  </si>
  <si>
    <t>&gt; 4186</t>
  </si>
  <si>
    <t>9: chomeurs</t>
  </si>
  <si>
    <t>&gt; 0894</t>
  </si>
  <si>
    <t>10: retraites</t>
  </si>
  <si>
    <t>&gt; 1970</t>
  </si>
  <si>
    <t>11: autres inactifs</t>
  </si>
  <si>
    <t>&gt; 8258</t>
  </si>
  <si>
    <t>&gt; 7983</t>
  </si>
  <si>
    <t>&gt;           Pov, line</t>
  </si>
  <si>
    <t>&gt;               100,00</t>
  </si>
  <si>
    <t>Catégorie Socioprofessionnelle</t>
  </si>
  <si>
    <t>cadres et professions</t>
  </si>
  <si>
    <t>autres employes</t>
  </si>
  <si>
    <t>patrons des petits m</t>
  </si>
  <si>
    <t>artisans et independ</t>
  </si>
  <si>
    <t>ouvriers non agricol</t>
  </si>
  <si>
    <t>exploitants agricole</t>
  </si>
  <si>
    <t>ouvriers agricloes</t>
  </si>
  <si>
    <t>chomeurs</t>
  </si>
  <si>
    <t>retraites</t>
  </si>
  <si>
    <t>autres inactifs</t>
  </si>
  <si>
    <t>Taux Pauvreté</t>
  </si>
  <si>
    <t>1: neant</t>
  </si>
  <si>
    <t>2: niveau primaire</t>
  </si>
  <si>
    <t>3: niveau secondaire</t>
  </si>
  <si>
    <t>4: niveau superieur</t>
  </si>
  <si>
    <t>Niveau Instruction</t>
  </si>
  <si>
    <t>&gt; 0312</t>
  </si>
  <si>
    <t>&gt; 8382</t>
  </si>
  <si>
    <t>&gt; 3223</t>
  </si>
  <si>
    <t>&gt; 7918</t>
  </si>
  <si>
    <t>&gt; 1499</t>
  </si>
  <si>
    <t>&gt; 0992</t>
  </si>
  <si>
    <t>&gt; 9465</t>
  </si>
  <si>
    <t>&gt; 0944</t>
  </si>
  <si>
    <t>&gt; 8551</t>
  </si>
  <si>
    <t>&gt; 1702</t>
  </si>
  <si>
    <t>&gt; 7316</t>
  </si>
  <si>
    <t>&gt; 5946</t>
  </si>
  <si>
    <t>Taux Pauvreté extrême</t>
  </si>
  <si>
    <t>comm</t>
  </si>
  <si>
    <t>non comm</t>
  </si>
  <si>
    <t>tranche de depense</t>
  </si>
  <si>
    <t>inferieure-500 dinars</t>
  </si>
  <si>
    <t>entre 500 dinars et 750 dinars</t>
  </si>
  <si>
    <t>entre 750 dinars et 1000 dinars</t>
  </si>
  <si>
    <t>entre 1000 dinars et 1500 dinars</t>
  </si>
  <si>
    <t>entre 1500 dinars et 2000 dinars</t>
  </si>
  <si>
    <t>entre 2000 dinars et 3000 dinars</t>
  </si>
  <si>
    <t>entre 3000 dinars et 4500 dinars</t>
  </si>
  <si>
    <t>superieure a 5000 dinars</t>
  </si>
  <si>
    <t>Freq.</t>
  </si>
  <si>
    <t>Cum.</t>
  </si>
  <si>
    <t>prix_2015</t>
  </si>
  <si>
    <t>أقل من 500د</t>
  </si>
  <si>
    <t>من 500د إلى 750د</t>
  </si>
  <si>
    <t>من 750د إلى 1000د</t>
  </si>
  <si>
    <t>من 1000د إلى 1500د</t>
  </si>
  <si>
    <t>من 1500د إلى 2000د</t>
  </si>
  <si>
    <t>من 2000 إلى 3000د</t>
  </si>
  <si>
    <t>من 3000 إلى 4500د</t>
  </si>
  <si>
    <t>4500 د فما فوق</t>
  </si>
  <si>
    <t xml:space="preserve"> المجمــوع</t>
  </si>
  <si>
    <t xml:space="preserve">شرائح الإنفاق السنوي للفرد </t>
  </si>
  <si>
    <t>إقليم تونس</t>
  </si>
  <si>
    <t>من 1 إلى 2 أفراد</t>
  </si>
  <si>
    <t>من 3 إلى 4 أفراد</t>
  </si>
  <si>
    <t>من 5 إلى 6 أفراد</t>
  </si>
  <si>
    <t>من 7 إلى 8 أفراد</t>
  </si>
  <si>
    <t>9 أفراد فأكثر</t>
  </si>
  <si>
    <t>توزع السكان حسب شرائح الإنفاق والوسط الجغرافي (%)</t>
  </si>
  <si>
    <t>توزع السكان حسب شرائح الإنفاق وحسب الجهات الجغرافية الكبرى(%)</t>
  </si>
  <si>
    <t>توزع السكان حسب شرائح الإنفاق وحجم الأسرة(%)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</si>
</sst>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%"/>
    <numFmt numFmtId="167" formatCode="_-* #,##0\ _€_-;\-* #,##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rgb="FF4F6228"/>
      <name val="Arial Narrow"/>
      <family val="2"/>
    </font>
    <font>
      <b/>
      <u/>
      <sz val="12"/>
      <color rgb="FF4F6228"/>
      <name val="Arial Narrow"/>
      <family val="2"/>
    </font>
    <font>
      <b/>
      <sz val="12"/>
      <color rgb="FF4F6228"/>
      <name val="Arial Narrow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u/>
      <sz val="9"/>
      <color rgb="FF4F6228"/>
      <name val="Arial Narrow"/>
      <family val="2"/>
    </font>
    <font>
      <b/>
      <sz val="9"/>
      <color rgb="FF4F6228"/>
      <name val="Arial Narrow"/>
      <family val="2"/>
    </font>
    <font>
      <b/>
      <i/>
      <sz val="11"/>
      <color rgb="FFFFFFFF"/>
      <name val="Arial Narrow"/>
      <family val="2"/>
    </font>
    <font>
      <b/>
      <sz val="11"/>
      <color rgb="FFFFFFFF"/>
      <name val="Cambria"/>
      <family val="1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i/>
      <sz val="12"/>
      <color rgb="FF000066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b/>
      <i/>
      <sz val="12"/>
      <color rgb="FFFFFFFF"/>
      <name val="Arial Narrow"/>
      <family val="2"/>
    </font>
    <font>
      <b/>
      <u/>
      <sz val="11"/>
      <color theme="1"/>
      <name val="Arial Narrow"/>
      <family val="2"/>
    </font>
    <font>
      <b/>
      <u/>
      <sz val="11"/>
      <color rgb="FF4F6228"/>
      <name val="Arial Narrow"/>
      <family val="2"/>
    </font>
    <font>
      <sz val="8"/>
      <color theme="1"/>
      <name val="Calibri"/>
      <family val="2"/>
      <scheme val="minor"/>
    </font>
    <font>
      <b/>
      <sz val="12"/>
      <color rgb="FF000000"/>
      <name val="Simplified Arabic"/>
      <family val="1"/>
    </font>
    <font>
      <b/>
      <sz val="12"/>
      <color rgb="FF000000"/>
      <name val="Arial Narrow"/>
      <family val="2"/>
    </font>
    <font>
      <b/>
      <i/>
      <sz val="12"/>
      <color rgb="FF000000"/>
      <name val="Times New Roman"/>
      <family val="1"/>
    </font>
    <font>
      <sz val="12"/>
      <color rgb="FF000000"/>
      <name val="Simplified Arabic"/>
      <family val="1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4"/>
      <color rgb="FF000000"/>
      <name val="Simplified Arabic"/>
      <family val="1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8EE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E1B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BE7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 style="medium">
        <color rgb="FF9BBB59"/>
      </left>
      <right/>
      <top/>
      <bottom style="medium">
        <color rgb="FFC2D69B"/>
      </bottom>
      <diagonal/>
    </border>
    <border>
      <left/>
      <right/>
      <top style="medium">
        <color rgb="FF9BBB59"/>
      </top>
      <bottom style="medium">
        <color indexed="64"/>
      </bottom>
      <diagonal/>
    </border>
    <border>
      <left style="medium">
        <color rgb="FFC2D69B"/>
      </left>
      <right style="medium">
        <color rgb="FFC2D69B"/>
      </right>
      <top/>
      <bottom style="medium">
        <color rgb="FFC2D69B"/>
      </bottom>
      <diagonal/>
    </border>
    <border>
      <left/>
      <right style="medium">
        <color rgb="FFC2D69B"/>
      </right>
      <top/>
      <bottom style="medium">
        <color rgb="FFC2D69B"/>
      </bottom>
      <diagonal/>
    </border>
    <border>
      <left style="medium">
        <color rgb="FFC2D69B"/>
      </left>
      <right/>
      <top style="medium">
        <color indexed="64"/>
      </top>
      <bottom style="medium">
        <color rgb="FFC2D69B"/>
      </bottom>
      <diagonal/>
    </border>
    <border>
      <left/>
      <right style="medium">
        <color rgb="FFC2D69B"/>
      </right>
      <top style="medium">
        <color indexed="64"/>
      </top>
      <bottom style="medium">
        <color rgb="FFC2D69B"/>
      </bottom>
      <diagonal/>
    </border>
    <border>
      <left/>
      <right style="medium">
        <color rgb="FFC2D69B"/>
      </right>
      <top style="medium">
        <color rgb="FFC2D69B"/>
      </top>
      <bottom style="medium">
        <color rgb="FFC2D69B"/>
      </bottom>
      <diagonal/>
    </border>
    <border>
      <left/>
      <right/>
      <top style="medium">
        <color indexed="64"/>
      </top>
      <bottom style="medium">
        <color rgb="FFC2D69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C2D69B"/>
      </bottom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 style="medium">
        <color rgb="FF9BBB5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30" fillId="0" borderId="33" applyNumberFormat="0" applyFill="0" applyAlignment="0" applyProtection="0"/>
  </cellStyleXfs>
  <cellXfs count="164">
    <xf numFmtId="0" fontId="0" fillId="0" borderId="0" xfId="0"/>
    <xf numFmtId="165" fontId="0" fillId="0" borderId="0" xfId="0" applyNumberFormat="1"/>
    <xf numFmtId="166" fontId="0" fillId="0" borderId="0" xfId="2" applyNumberFormat="1" applyFont="1"/>
    <xf numFmtId="9" fontId="0" fillId="0" borderId="0" xfId="2" applyFont="1"/>
    <xf numFmtId="167" fontId="0" fillId="0" borderId="0" xfId="1" applyNumberFormat="1" applyFont="1"/>
    <xf numFmtId="3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justify" vertical="center"/>
    </xf>
    <xf numFmtId="0" fontId="15" fillId="0" borderId="12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/>
    </xf>
    <xf numFmtId="0" fontId="14" fillId="6" borderId="11" xfId="0" applyFont="1" applyFill="1" applyBorder="1" applyAlignment="1">
      <alignment horizontal="justify" vertical="center"/>
    </xf>
    <xf numFmtId="0" fontId="15" fillId="6" borderId="12" xfId="0" applyFont="1" applyFill="1" applyBorder="1" applyAlignment="1">
      <alignment horizontal="right" vertical="center" wrapText="1"/>
    </xf>
    <xf numFmtId="0" fontId="15" fillId="6" borderId="12" xfId="0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/>
    </xf>
    <xf numFmtId="0" fontId="10" fillId="6" borderId="13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0" fillId="6" borderId="16" xfId="0" applyFont="1" applyFill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8" fillId="0" borderId="0" xfId="0" applyFont="1"/>
    <xf numFmtId="9" fontId="0" fillId="0" borderId="0" xfId="0" applyNumberFormat="1"/>
    <xf numFmtId="165" fontId="2" fillId="2" borderId="3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0" fillId="0" borderId="17" xfId="0" applyBorder="1"/>
    <xf numFmtId="0" fontId="11" fillId="0" borderId="18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7" fillId="5" borderId="23" xfId="0" applyFont="1" applyFill="1" applyBorder="1" applyAlignment="1">
      <alignment horizontal="right" vertical="center" wrapText="1"/>
    </xf>
    <xf numFmtId="0" fontId="17" fillId="5" borderId="24" xfId="0" applyFont="1" applyFill="1" applyBorder="1" applyAlignment="1">
      <alignment horizontal="right" vertical="center"/>
    </xf>
    <xf numFmtId="0" fontId="17" fillId="5" borderId="24" xfId="0" applyFont="1" applyFill="1" applyBorder="1" applyAlignment="1">
      <alignment horizontal="right" vertical="center" wrapText="1"/>
    </xf>
    <xf numFmtId="0" fontId="17" fillId="6" borderId="11" xfId="0" applyFont="1" applyFill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0" fontId="15" fillId="6" borderId="22" xfId="0" applyFont="1" applyFill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20" fillId="5" borderId="9" xfId="0" applyFont="1" applyFill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2" applyNumberFormat="1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5" fontId="19" fillId="4" borderId="1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5" fillId="7" borderId="2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right" vertical="center"/>
    </xf>
    <xf numFmtId="0" fontId="17" fillId="6" borderId="11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5" borderId="31" xfId="0" applyFont="1" applyFill="1" applyBorder="1" applyAlignment="1">
      <alignment horizontal="right" vertical="center" wrapText="1"/>
    </xf>
    <xf numFmtId="0" fontId="26" fillId="8" borderId="18" xfId="0" applyFont="1" applyFill="1" applyBorder="1" applyAlignment="1">
      <alignment horizontal="left" vertical="center" wrapText="1"/>
    </xf>
    <xf numFmtId="166" fontId="0" fillId="0" borderId="29" xfId="2" applyNumberFormat="1" applyFont="1" applyBorder="1"/>
    <xf numFmtId="166" fontId="0" fillId="0" borderId="29" xfId="2" applyNumberFormat="1" applyFont="1" applyBorder="1" applyAlignment="1">
      <alignment horizontal="center" vertical="center"/>
    </xf>
    <xf numFmtId="0" fontId="26" fillId="8" borderId="29" xfId="0" applyFont="1" applyFill="1" applyBorder="1" applyAlignment="1">
      <alignment horizontal="center" vertical="center" wrapText="1"/>
    </xf>
    <xf numFmtId="0" fontId="26" fillId="8" borderId="29" xfId="0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7" fillId="0" borderId="0" xfId="0" applyFont="1" applyAlignment="1">
      <alignment horizontal="right" vertical="center" readingOrder="2"/>
    </xf>
    <xf numFmtId="0" fontId="24" fillId="0" borderId="17" xfId="0" applyFont="1" applyBorder="1" applyAlignment="1">
      <alignment horizontal="right" vertical="center" readingOrder="2"/>
    </xf>
    <xf numFmtId="0" fontId="24" fillId="0" borderId="17" xfId="0" applyFont="1" applyBorder="1" applyAlignment="1">
      <alignment horizontal="center" vertical="center" wrapText="1" readingOrder="2"/>
    </xf>
    <xf numFmtId="0" fontId="27" fillId="0" borderId="17" xfId="0" applyFont="1" applyBorder="1" applyAlignment="1">
      <alignment horizontal="right" vertical="center" readingOrder="2"/>
    </xf>
    <xf numFmtId="0" fontId="27" fillId="0" borderId="17" xfId="0" applyFont="1" applyBorder="1" applyAlignment="1">
      <alignment horizontal="center" vertical="center" readingOrder="2"/>
    </xf>
    <xf numFmtId="0" fontId="24" fillId="0" borderId="17" xfId="0" applyFont="1" applyBorder="1" applyAlignment="1">
      <alignment horizontal="center" vertical="center" readingOrder="2"/>
    </xf>
    <xf numFmtId="0" fontId="24" fillId="0" borderId="17" xfId="0" applyFont="1" applyBorder="1" applyAlignment="1">
      <alignment horizontal="right" vertical="center" wrapText="1" readingOrder="2"/>
    </xf>
    <xf numFmtId="165" fontId="0" fillId="0" borderId="17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0" fontId="24" fillId="0" borderId="0" xfId="0" applyFont="1" applyAlignment="1">
      <alignment horizontal="right" vertical="center" readingOrder="2"/>
    </xf>
    <xf numFmtId="165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 vertical="center" readingOrder="2"/>
    </xf>
    <xf numFmtId="165" fontId="0" fillId="0" borderId="0" xfId="0" applyNumberFormat="1" applyAlignment="1">
      <alignment horizont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1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center"/>
    </xf>
  </cellXfs>
  <cellStyles count="11">
    <cellStyle name="Accent1 2" xfId="4" xr:uid="{26F7BF36-3AA4-4BC4-9807-3C5CFBC79022}"/>
    <cellStyle name="Accent2 2" xfId="5" xr:uid="{12DC8528-B79B-4457-A95F-61E8488F0C36}"/>
    <cellStyle name="Accent3 2" xfId="6" xr:uid="{717EB372-B2A9-44F8-B47A-2211AD1E0F43}"/>
    <cellStyle name="Accent4 2" xfId="7" xr:uid="{1320594A-7F6F-4092-A8E8-972AB5BD062F}"/>
    <cellStyle name="Accent5 2" xfId="8" xr:uid="{329C93B0-5135-452C-8781-A01336E02A45}"/>
    <cellStyle name="Accent6 2" xfId="9" xr:uid="{A7F15BC9-413D-44F9-884E-320561E3A02E}"/>
    <cellStyle name="Milliers" xfId="1" builtinId="3"/>
    <cellStyle name="Normal" xfId="0" builtinId="0"/>
    <cellStyle name="Normal 2" xfId="3" xr:uid="{672B7C04-E120-4771-8C3D-88893F46E70E}"/>
    <cellStyle name="Pourcentage" xfId="2" builtinId="5"/>
    <cellStyle name="Total 2" xfId="10" xr:uid="{C32E2EAB-5DD1-4E78-94F3-1B059B9E37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49416989135529E-2"/>
          <c:y val="0.15155991465979032"/>
          <c:w val="0.92875074601004948"/>
          <c:h val="0.77749167318997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Feuil1!#REF!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Feuil1!#REF!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14-44CC-A256-22D21A8B25D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Feuil1!#REF!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Feuil1!#REF!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Feuil1!#REF!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14-44CC-A256-22D21A8B2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783368"/>
        <c:axId val="405778776"/>
      </c:barChart>
      <c:catAx>
        <c:axId val="40578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778776"/>
        <c:crosses val="autoZero"/>
        <c:auto val="1"/>
        <c:lblAlgn val="ctr"/>
        <c:lblOffset val="100"/>
        <c:noMultiLvlLbl val="0"/>
      </c:catAx>
      <c:valAx>
        <c:axId val="405778776"/>
        <c:scaling>
          <c:orientation val="minMax"/>
        </c:scaling>
        <c:delete val="0"/>
        <c:axPos val="l"/>
        <c:majorGridlines>
          <c:spPr>
            <a:ln w="9525" cap="flat" cmpd="dbl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78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calculPremiersRésultats!$D$171</c:f>
              <c:strCache>
                <c:ptCount val="1"/>
                <c:pt idx="0">
                  <c:v>Taux de pauvreté extrême</c:v>
                </c:pt>
              </c:strCache>
            </c:strRef>
          </c:tx>
          <c:spPr>
            <a:ln w="28575" cap="rnd">
              <a:solidFill>
                <a:schemeClr val="accent6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77000"/>
                </a:schemeClr>
              </a:solidFill>
              <a:ln w="9525">
                <a:solidFill>
                  <a:schemeClr val="accent6">
                    <a:tint val="77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318003944227376E-17"/>
                  <c:y val="-5.1914341336794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D5-47A7-A101-ACCEA88F4B08}"/>
                </c:ext>
              </c:extLst>
            </c:dLbl>
            <c:dLbl>
              <c:idx val="1"/>
              <c:layout>
                <c:manualLayout>
                  <c:x val="0"/>
                  <c:y val="-3.028336577979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D5-47A7-A101-ACCEA88F4B08}"/>
                </c:ext>
              </c:extLst>
            </c:dLbl>
            <c:dLbl>
              <c:idx val="2"/>
              <c:layout>
                <c:manualLayout>
                  <c:x val="-5.7421762848119439E-3"/>
                  <c:y val="2.163097555699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D5-47A7-A101-ACCEA88F4B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5-47A7-A101-ACCEA88F4B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5-47A7-A101-ACCEA88F4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calculPremiersRésultats!$C$172:$C$177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2018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calculPremiersRésultats!$D$172:$D$177</c:f>
              <c:numCache>
                <c:formatCode>General</c:formatCode>
                <c:ptCount val="6"/>
                <c:pt idx="0">
                  <c:v>7.4</c:v>
                </c:pt>
                <c:pt idx="1">
                  <c:v>6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D-4938-85B3-6C7D52C7EE43}"/>
            </c:ext>
          </c:extLst>
        </c:ser>
        <c:ser>
          <c:idx val="1"/>
          <c:order val="1"/>
          <c:tx>
            <c:strRef>
              <c:f>calculPremiersRésultats!$E$171</c:f>
              <c:strCache>
                <c:ptCount val="1"/>
                <c:pt idx="0">
                  <c:v>taux de pauvreté</c:v>
                </c:pt>
              </c:strCache>
            </c:strRef>
          </c:tx>
          <c:spPr>
            <a:ln w="28575" cap="rnd">
              <a:solidFill>
                <a:schemeClr val="accent6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76000"/>
                </a:schemeClr>
              </a:solidFill>
              <a:ln w="9525">
                <a:solidFill>
                  <a:schemeClr val="accent6">
                    <a:shade val="76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2.871088142405919E-3"/>
                  <c:y val="-3.028336577979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5-47A7-A101-ACCEA88F4B08}"/>
                </c:ext>
              </c:extLst>
            </c:dLbl>
            <c:dLbl>
              <c:idx val="3"/>
              <c:layout>
                <c:manualLayout>
                  <c:x val="0"/>
                  <c:y val="2.5957170668397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5-47A7-A101-ACCEA88F4B08}"/>
                </c:ext>
              </c:extLst>
            </c:dLbl>
            <c:dLbl>
              <c:idx val="4"/>
              <c:layout>
                <c:manualLayout>
                  <c:x val="-5.7421762848120488E-3"/>
                  <c:y val="4.3261951113995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5-47A7-A101-ACCEA88F4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calculPremiersRésultats!$C$172:$C$177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2018</c:v>
                </c:pt>
                <c:pt idx="4">
                  <c:v>2019</c:v>
                </c:pt>
                <c:pt idx="5">
                  <c:v>2021</c:v>
                </c:pt>
              </c:numCache>
            </c:numRef>
          </c:cat>
          <c:val>
            <c:numRef>
              <c:f>calculPremiersRésultats!$E$172:$E$177</c:f>
              <c:numCache>
                <c:formatCode>General</c:formatCode>
                <c:ptCount val="6"/>
                <c:pt idx="0">
                  <c:v>23.1</c:v>
                </c:pt>
                <c:pt idx="1">
                  <c:v>20.5</c:v>
                </c:pt>
                <c:pt idx="2">
                  <c:v>15.2</c:v>
                </c:pt>
                <c:pt idx="3">
                  <c:v>14.2</c:v>
                </c:pt>
                <c:pt idx="4">
                  <c:v>13.8</c:v>
                </c:pt>
                <c:pt idx="5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D-4938-85B3-6C7D52C7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535272"/>
        <c:axId val="397534288"/>
      </c:lineChart>
      <c:catAx>
        <c:axId val="39753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534288"/>
        <c:crosses val="autoZero"/>
        <c:auto val="1"/>
        <c:lblAlgn val="ctr"/>
        <c:lblOffset val="100"/>
        <c:noMultiLvlLbl val="0"/>
      </c:catAx>
      <c:valAx>
        <c:axId val="3975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53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calculPremiersRésultats!$F$206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calculPremiersRésultats!$E$207:$E$213</c:f>
              <c:strCache>
                <c:ptCount val="7"/>
                <c:pt idx="0">
                  <c:v>Grand Tunis</c:v>
                </c:pt>
                <c:pt idx="1">
                  <c:v>Nord Est</c:v>
                </c:pt>
                <c:pt idx="2">
                  <c:v>Nord Ouest</c:v>
                </c:pt>
                <c:pt idx="3">
                  <c:v>Centre Est</c:v>
                </c:pt>
                <c:pt idx="4">
                  <c:v>Centre Ouest</c:v>
                </c:pt>
                <c:pt idx="5">
                  <c:v>Sud Est</c:v>
                </c:pt>
                <c:pt idx="6">
                  <c:v>Sud Ouest</c:v>
                </c:pt>
              </c:strCache>
            </c:strRef>
          </c:cat>
          <c:val>
            <c:numRef>
              <c:f>calculPremiersRésultats!$F$207:$F$213</c:f>
              <c:numCache>
                <c:formatCode>General</c:formatCode>
                <c:ptCount val="7"/>
                <c:pt idx="0">
                  <c:v>5.3</c:v>
                </c:pt>
                <c:pt idx="1">
                  <c:v>11.6</c:v>
                </c:pt>
                <c:pt idx="2">
                  <c:v>28.4</c:v>
                </c:pt>
                <c:pt idx="3">
                  <c:v>11.5</c:v>
                </c:pt>
                <c:pt idx="4">
                  <c:v>30.8</c:v>
                </c:pt>
                <c:pt idx="5">
                  <c:v>18.600000000000001</c:v>
                </c:pt>
                <c:pt idx="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5-40CA-8A1B-D9B357CF7F7E}"/>
            </c:ext>
          </c:extLst>
        </c:ser>
        <c:ser>
          <c:idx val="1"/>
          <c:order val="1"/>
          <c:tx>
            <c:strRef>
              <c:f>calculPremiersRésultats!$G$206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calculPremiersRésultats!$E$207:$E$213</c:f>
              <c:strCache>
                <c:ptCount val="7"/>
                <c:pt idx="0">
                  <c:v>Grand Tunis</c:v>
                </c:pt>
                <c:pt idx="1">
                  <c:v>Nord Est</c:v>
                </c:pt>
                <c:pt idx="2">
                  <c:v>Nord Ouest</c:v>
                </c:pt>
                <c:pt idx="3">
                  <c:v>Centre Est</c:v>
                </c:pt>
                <c:pt idx="4">
                  <c:v>Centre Ouest</c:v>
                </c:pt>
                <c:pt idx="5">
                  <c:v>Sud Est</c:v>
                </c:pt>
                <c:pt idx="6">
                  <c:v>Sud Ouest</c:v>
                </c:pt>
              </c:strCache>
            </c:strRef>
          </c:cat>
          <c:val>
            <c:numRef>
              <c:f>calculPremiersRésultats!$G$207:$G$213</c:f>
              <c:numCache>
                <c:formatCode>0.0</c:formatCode>
                <c:ptCount val="7"/>
                <c:pt idx="0">
                  <c:v>4.9108999999999998</c:v>
                </c:pt>
                <c:pt idx="1">
                  <c:v>14.429</c:v>
                </c:pt>
                <c:pt idx="2">
                  <c:v>20.2803</c:v>
                </c:pt>
                <c:pt idx="3">
                  <c:v>13.4267</c:v>
                </c:pt>
                <c:pt idx="4">
                  <c:v>35.6126</c:v>
                </c:pt>
                <c:pt idx="5">
                  <c:v>20.929000000000002</c:v>
                </c:pt>
                <c:pt idx="6">
                  <c:v>16.169900000000002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5-40CA-8A1B-D9B357CF7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506816"/>
        <c:axId val="387507800"/>
      </c:radarChart>
      <c:catAx>
        <c:axId val="38750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507800"/>
        <c:crosses val="autoZero"/>
        <c:auto val="1"/>
        <c:lblAlgn val="ctr"/>
        <c:lblOffset val="100"/>
        <c:noMultiLvlLbl val="0"/>
      </c:catAx>
      <c:valAx>
        <c:axId val="38750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75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calculPremiersRésultats!$F$229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calculPremiersRésultats!$E$230:$E$236</c:f>
              <c:strCache>
                <c:ptCount val="7"/>
                <c:pt idx="0">
                  <c:v>Grand Tunis</c:v>
                </c:pt>
                <c:pt idx="1">
                  <c:v>Nord Est</c:v>
                </c:pt>
                <c:pt idx="2">
                  <c:v>Nord Ouest</c:v>
                </c:pt>
                <c:pt idx="3">
                  <c:v>Centre Est</c:v>
                </c:pt>
                <c:pt idx="4">
                  <c:v>Centre Ouest</c:v>
                </c:pt>
                <c:pt idx="5">
                  <c:v>Sud Est</c:v>
                </c:pt>
                <c:pt idx="6">
                  <c:v>Sud Ouest</c:v>
                </c:pt>
              </c:strCache>
            </c:strRef>
          </c:cat>
          <c:val>
            <c:numRef>
              <c:f>calculPremiersRésultats!$F$230:$F$236</c:f>
              <c:numCache>
                <c:formatCode>General</c:formatCode>
                <c:ptCount val="7"/>
                <c:pt idx="0">
                  <c:v>0.3</c:v>
                </c:pt>
                <c:pt idx="1">
                  <c:v>1.6</c:v>
                </c:pt>
                <c:pt idx="2">
                  <c:v>6.4</c:v>
                </c:pt>
                <c:pt idx="3">
                  <c:v>1.9</c:v>
                </c:pt>
                <c:pt idx="4">
                  <c:v>8.4</c:v>
                </c:pt>
                <c:pt idx="5">
                  <c:v>3</c:v>
                </c:pt>
                <c:pt idx="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E-45BC-9E82-19CDF69260CE}"/>
            </c:ext>
          </c:extLst>
        </c:ser>
        <c:ser>
          <c:idx val="1"/>
          <c:order val="1"/>
          <c:tx>
            <c:strRef>
              <c:f>calculPremiersRésultats!$G$229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calculPremiersRésultats!$E$230:$E$236</c:f>
              <c:strCache>
                <c:ptCount val="7"/>
                <c:pt idx="0">
                  <c:v>Grand Tunis</c:v>
                </c:pt>
                <c:pt idx="1">
                  <c:v>Nord Est</c:v>
                </c:pt>
                <c:pt idx="2">
                  <c:v>Nord Ouest</c:v>
                </c:pt>
                <c:pt idx="3">
                  <c:v>Centre Est</c:v>
                </c:pt>
                <c:pt idx="4">
                  <c:v>Centre Ouest</c:v>
                </c:pt>
                <c:pt idx="5">
                  <c:v>Sud Est</c:v>
                </c:pt>
                <c:pt idx="6">
                  <c:v>Sud Ouest</c:v>
                </c:pt>
              </c:strCache>
            </c:strRef>
          </c:cat>
          <c:val>
            <c:numRef>
              <c:f>calculPremiersRésultats!$G$230:$G$236</c:f>
              <c:numCache>
                <c:formatCode>General</c:formatCode>
                <c:ptCount val="7"/>
                <c:pt idx="0">
                  <c:v>0.4</c:v>
                </c:pt>
                <c:pt idx="1">
                  <c:v>2.5</c:v>
                </c:pt>
                <c:pt idx="2">
                  <c:v>4.8</c:v>
                </c:pt>
                <c:pt idx="3">
                  <c:v>2.4</c:v>
                </c:pt>
                <c:pt idx="4">
                  <c:v>8.1</c:v>
                </c:pt>
                <c:pt idx="5">
                  <c:v>4.4000000000000004</c:v>
                </c:pt>
                <c:pt idx="6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8E-45BC-9E82-19CDF6926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186672"/>
        <c:axId val="336181752"/>
      </c:barChart>
      <c:catAx>
        <c:axId val="3361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181752"/>
        <c:crosses val="autoZero"/>
        <c:auto val="1"/>
        <c:lblAlgn val="ctr"/>
        <c:lblOffset val="100"/>
        <c:noMultiLvlLbl val="0"/>
      </c:catAx>
      <c:valAx>
        <c:axId val="33618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618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calculPremiersRésultats!$P$347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calculPremiersRésultats!$O$348:$O$372</c:f>
              <c:strCache>
                <c:ptCount val="25"/>
                <c:pt idx="0">
                  <c:v>تونس</c:v>
                </c:pt>
                <c:pt idx="1">
                  <c:v>أريانة</c:v>
                </c:pt>
                <c:pt idx="2">
                  <c:v>بن عروس</c:v>
                </c:pt>
                <c:pt idx="3">
                  <c:v>نابل</c:v>
                </c:pt>
                <c:pt idx="4">
                  <c:v>منوبة</c:v>
                </c:pt>
                <c:pt idx="5">
                  <c:v>توزر</c:v>
                </c:pt>
                <c:pt idx="6">
                  <c:v>المهدية</c:v>
                </c:pt>
                <c:pt idx="7">
                  <c:v>صفاقس</c:v>
                </c:pt>
                <c:pt idx="8">
                  <c:v>جندوبة</c:v>
                </c:pt>
                <c:pt idx="9">
                  <c:v>سوسة </c:v>
                </c:pt>
                <c:pt idx="10">
                  <c:v>وطني</c:v>
                </c:pt>
                <c:pt idx="11">
                  <c:v>قفصة</c:v>
                </c:pt>
                <c:pt idx="12">
                  <c:v>باجة</c:v>
                </c:pt>
                <c:pt idx="13">
                  <c:v>مدنين</c:v>
                </c:pt>
                <c:pt idx="14">
                  <c:v>المنستير</c:v>
                </c:pt>
                <c:pt idx="15">
                  <c:v>قبلي</c:v>
                </c:pt>
                <c:pt idx="16">
                  <c:v>قابس</c:v>
                </c:pt>
                <c:pt idx="17">
                  <c:v>بنزرت</c:v>
                </c:pt>
                <c:pt idx="18">
                  <c:v>القصرين</c:v>
                </c:pt>
                <c:pt idx="19">
                  <c:v>الكاف</c:v>
                </c:pt>
                <c:pt idx="20">
                  <c:v>تطاوين</c:v>
                </c:pt>
                <c:pt idx="21">
                  <c:v>زغوان</c:v>
                </c:pt>
                <c:pt idx="22">
                  <c:v>سليانة</c:v>
                </c:pt>
                <c:pt idx="23">
                  <c:v>سيدي بوزيد</c:v>
                </c:pt>
                <c:pt idx="24">
                  <c:v>القيروان</c:v>
                </c:pt>
              </c:strCache>
            </c:strRef>
          </c:cat>
          <c:val>
            <c:numRef>
              <c:f>calculPremiersRésultats!$P$348:$P$372</c:f>
              <c:numCache>
                <c:formatCode>General</c:formatCode>
                <c:ptCount val="25"/>
                <c:pt idx="0">
                  <c:v>3.5</c:v>
                </c:pt>
                <c:pt idx="1">
                  <c:v>5.4</c:v>
                </c:pt>
                <c:pt idx="2">
                  <c:v>4.3</c:v>
                </c:pt>
                <c:pt idx="3">
                  <c:v>7.4</c:v>
                </c:pt>
                <c:pt idx="4">
                  <c:v>12.1</c:v>
                </c:pt>
                <c:pt idx="5">
                  <c:v>14.7</c:v>
                </c:pt>
                <c:pt idx="6">
                  <c:v>21.1</c:v>
                </c:pt>
                <c:pt idx="7">
                  <c:v>5.8</c:v>
                </c:pt>
                <c:pt idx="8">
                  <c:v>22.4</c:v>
                </c:pt>
                <c:pt idx="9">
                  <c:v>16.3</c:v>
                </c:pt>
                <c:pt idx="10">
                  <c:v>15.2</c:v>
                </c:pt>
                <c:pt idx="11">
                  <c:v>18</c:v>
                </c:pt>
                <c:pt idx="12">
                  <c:v>32</c:v>
                </c:pt>
                <c:pt idx="13">
                  <c:v>21.7</c:v>
                </c:pt>
                <c:pt idx="14">
                  <c:v>8.3000000000000007</c:v>
                </c:pt>
                <c:pt idx="15">
                  <c:v>18.5</c:v>
                </c:pt>
                <c:pt idx="16">
                  <c:v>15.9</c:v>
                </c:pt>
                <c:pt idx="17">
                  <c:v>17.5</c:v>
                </c:pt>
                <c:pt idx="18">
                  <c:v>32.799999999999997</c:v>
                </c:pt>
                <c:pt idx="19">
                  <c:v>34.200000000000003</c:v>
                </c:pt>
                <c:pt idx="20">
                  <c:v>15</c:v>
                </c:pt>
                <c:pt idx="21">
                  <c:v>12.1</c:v>
                </c:pt>
                <c:pt idx="22">
                  <c:v>27.8</c:v>
                </c:pt>
                <c:pt idx="23">
                  <c:v>23.1</c:v>
                </c:pt>
                <c:pt idx="24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2-432D-B627-3A2E18611531}"/>
            </c:ext>
          </c:extLst>
        </c:ser>
        <c:ser>
          <c:idx val="1"/>
          <c:order val="1"/>
          <c:tx>
            <c:strRef>
              <c:f>calculPremiersRésultats!$Q$347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6D-4E75-A060-F2E4B689B026}"/>
              </c:ext>
            </c:extLst>
          </c:dPt>
          <c:cat>
            <c:strRef>
              <c:f>calculPremiersRésultats!$O$348:$O$372</c:f>
              <c:strCache>
                <c:ptCount val="25"/>
                <c:pt idx="0">
                  <c:v>تونس</c:v>
                </c:pt>
                <c:pt idx="1">
                  <c:v>أريانة</c:v>
                </c:pt>
                <c:pt idx="2">
                  <c:v>بن عروس</c:v>
                </c:pt>
                <c:pt idx="3">
                  <c:v>نابل</c:v>
                </c:pt>
                <c:pt idx="4">
                  <c:v>منوبة</c:v>
                </c:pt>
                <c:pt idx="5">
                  <c:v>توزر</c:v>
                </c:pt>
                <c:pt idx="6">
                  <c:v>المهدية</c:v>
                </c:pt>
                <c:pt idx="7">
                  <c:v>صفاقس</c:v>
                </c:pt>
                <c:pt idx="8">
                  <c:v>جندوبة</c:v>
                </c:pt>
                <c:pt idx="9">
                  <c:v>سوسة </c:v>
                </c:pt>
                <c:pt idx="10">
                  <c:v>وطني</c:v>
                </c:pt>
                <c:pt idx="11">
                  <c:v>قفصة</c:v>
                </c:pt>
                <c:pt idx="12">
                  <c:v>باجة</c:v>
                </c:pt>
                <c:pt idx="13">
                  <c:v>مدنين</c:v>
                </c:pt>
                <c:pt idx="14">
                  <c:v>المنستير</c:v>
                </c:pt>
                <c:pt idx="15">
                  <c:v>قبلي</c:v>
                </c:pt>
                <c:pt idx="16">
                  <c:v>قابس</c:v>
                </c:pt>
                <c:pt idx="17">
                  <c:v>بنزرت</c:v>
                </c:pt>
                <c:pt idx="18">
                  <c:v>القصرين</c:v>
                </c:pt>
                <c:pt idx="19">
                  <c:v>الكاف</c:v>
                </c:pt>
                <c:pt idx="20">
                  <c:v>تطاوين</c:v>
                </c:pt>
                <c:pt idx="21">
                  <c:v>زغوان</c:v>
                </c:pt>
                <c:pt idx="22">
                  <c:v>سليانة</c:v>
                </c:pt>
                <c:pt idx="23">
                  <c:v>سيدي بوزيد</c:v>
                </c:pt>
                <c:pt idx="24">
                  <c:v>القيروان</c:v>
                </c:pt>
              </c:strCache>
            </c:strRef>
          </c:cat>
          <c:val>
            <c:numRef>
              <c:f>calculPremiersRésultats!$Q$348:$Q$372</c:f>
              <c:numCache>
                <c:formatCode>General</c:formatCode>
                <c:ptCount val="25"/>
                <c:pt idx="0">
                  <c:v>3.7</c:v>
                </c:pt>
                <c:pt idx="1">
                  <c:v>5.3</c:v>
                </c:pt>
                <c:pt idx="2">
                  <c:v>5.5</c:v>
                </c:pt>
                <c:pt idx="3">
                  <c:v>5.7</c:v>
                </c:pt>
                <c:pt idx="4">
                  <c:v>6.4</c:v>
                </c:pt>
                <c:pt idx="5">
                  <c:v>9.6999999999999993</c:v>
                </c:pt>
                <c:pt idx="6">
                  <c:v>9.9</c:v>
                </c:pt>
                <c:pt idx="7">
                  <c:v>11.1</c:v>
                </c:pt>
                <c:pt idx="8">
                  <c:v>14.4</c:v>
                </c:pt>
                <c:pt idx="9">
                  <c:v>14.6</c:v>
                </c:pt>
                <c:pt idx="10">
                  <c:v>15.9</c:v>
                </c:pt>
                <c:pt idx="11">
                  <c:v>16.7</c:v>
                </c:pt>
                <c:pt idx="12">
                  <c:v>17.600000000000001</c:v>
                </c:pt>
                <c:pt idx="13">
                  <c:v>18</c:v>
                </c:pt>
                <c:pt idx="14">
                  <c:v>18.600000000000001</c:v>
                </c:pt>
                <c:pt idx="15">
                  <c:v>19.399999999999999</c:v>
                </c:pt>
                <c:pt idx="16">
                  <c:v>22.6</c:v>
                </c:pt>
                <c:pt idx="17">
                  <c:v>23</c:v>
                </c:pt>
                <c:pt idx="18">
                  <c:v>24.4</c:v>
                </c:pt>
                <c:pt idx="19">
                  <c:v>25.6</c:v>
                </c:pt>
                <c:pt idx="20">
                  <c:v>26.6</c:v>
                </c:pt>
                <c:pt idx="21">
                  <c:v>27.2</c:v>
                </c:pt>
                <c:pt idx="22">
                  <c:v>28.5</c:v>
                </c:pt>
                <c:pt idx="23">
                  <c:v>36.9</c:v>
                </c:pt>
                <c:pt idx="24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2-432D-B627-3A2E1861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3914408"/>
        <c:axId val="393912768"/>
      </c:barChart>
      <c:catAx>
        <c:axId val="39391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912768"/>
        <c:crosses val="autoZero"/>
        <c:auto val="1"/>
        <c:lblAlgn val="ctr"/>
        <c:lblOffset val="100"/>
        <c:noMultiLvlLbl val="0"/>
      </c:catAx>
      <c:valAx>
        <c:axId val="39391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91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0</xdr:rowOff>
    </xdr:from>
    <xdr:to>
      <xdr:col>8</xdr:col>
      <xdr:colOff>213360</xdr:colOff>
      <xdr:row>0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</xdr:colOff>
      <xdr:row>167</xdr:row>
      <xdr:rowOff>70485</xdr:rowOff>
    </xdr:from>
    <xdr:to>
      <xdr:col>10</xdr:col>
      <xdr:colOff>819150</xdr:colOff>
      <xdr:row>181</xdr:row>
      <xdr:rowOff>139065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927735</xdr:colOff>
      <xdr:row>205</xdr:row>
      <xdr:rowOff>13335</xdr:rowOff>
    </xdr:from>
    <xdr:to>
      <xdr:col>12</xdr:col>
      <xdr:colOff>561975</xdr:colOff>
      <xdr:row>224</xdr:row>
      <xdr:rowOff>186690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689610</xdr:colOff>
      <xdr:row>226</xdr:row>
      <xdr:rowOff>161925</xdr:rowOff>
    </xdr:from>
    <xdr:to>
      <xdr:col>12</xdr:col>
      <xdr:colOff>598170</xdr:colOff>
      <xdr:row>241</xdr:row>
      <xdr:rowOff>91440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914400</xdr:colOff>
      <xdr:row>350</xdr:row>
      <xdr:rowOff>262890</xdr:rowOff>
    </xdr:from>
    <xdr:to>
      <xdr:col>13</xdr:col>
      <xdr:colOff>121920</xdr:colOff>
      <xdr:row>378</xdr:row>
      <xdr:rowOff>114300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S756"/>
  <sheetViews>
    <sheetView topLeftCell="A7" workbookViewId="0">
      <selection activeCell="L9" sqref="L9"/>
    </sheetView>
  </sheetViews>
  <sheetFormatPr baseColWidth="10" defaultRowHeight="15" x14ac:dyDescent="0.25"/>
  <cols>
    <col min="4" max="4" width="13.5703125" bestFit="1" customWidth="1"/>
    <col min="5" max="5" width="11.7109375" bestFit="1" customWidth="1"/>
    <col min="6" max="6" width="15.28515625" customWidth="1"/>
    <col min="8" max="8" width="15.28515625" customWidth="1"/>
    <col min="10" max="10" width="16.5703125" customWidth="1"/>
    <col min="11" max="11" width="28.28515625" customWidth="1"/>
    <col min="12" max="12" width="15.85546875" customWidth="1"/>
  </cols>
  <sheetData>
    <row r="3" spans="3:17" x14ac:dyDescent="0.25">
      <c r="F3" t="s">
        <v>12</v>
      </c>
    </row>
    <row r="4" spans="3:17" x14ac:dyDescent="0.25">
      <c r="C4" t="s">
        <v>13</v>
      </c>
    </row>
    <row r="7" spans="3:17" x14ac:dyDescent="0.25">
      <c r="D7" t="s">
        <v>14</v>
      </c>
      <c r="E7" t="s">
        <v>15</v>
      </c>
      <c r="F7" t="s">
        <v>16</v>
      </c>
    </row>
    <row r="9" spans="3:17" x14ac:dyDescent="0.25">
      <c r="D9" t="s">
        <v>0</v>
      </c>
      <c r="E9">
        <v>1788269</v>
      </c>
      <c r="F9">
        <v>1761644</v>
      </c>
      <c r="H9" s="2">
        <f>E9/$E$22</f>
        <v>0.32887167546739465</v>
      </c>
      <c r="J9" s="1">
        <f>H9*100</f>
        <v>32.887167546739462</v>
      </c>
      <c r="L9" s="4">
        <f t="shared" ref="L9:L22" si="0">E9/1000</f>
        <v>1788.269</v>
      </c>
      <c r="N9" t="s">
        <v>0</v>
      </c>
      <c r="O9">
        <v>1783136</v>
      </c>
      <c r="P9">
        <v>1755545</v>
      </c>
      <c r="Q9" s="2"/>
    </row>
    <row r="10" spans="3:17" x14ac:dyDescent="0.25">
      <c r="D10" t="s">
        <v>1</v>
      </c>
      <c r="E10">
        <v>183067.4</v>
      </c>
      <c r="F10">
        <v>182989.1</v>
      </c>
      <c r="H10" s="2">
        <f t="shared" ref="H10:H22" si="1">E10/$E$22</f>
        <v>3.3667016853426261E-2</v>
      </c>
      <c r="J10" s="1">
        <f t="shared" ref="J10:J21" si="2">H10*100</f>
        <v>3.3667016853426261</v>
      </c>
      <c r="L10" s="4">
        <f t="shared" si="0"/>
        <v>183.06739999999999</v>
      </c>
      <c r="N10" t="s">
        <v>1</v>
      </c>
      <c r="O10">
        <v>179901.6</v>
      </c>
      <c r="P10">
        <v>179831.2</v>
      </c>
      <c r="Q10" s="2"/>
    </row>
    <row r="11" spans="3:17" x14ac:dyDescent="0.25">
      <c r="D11" t="s">
        <v>2</v>
      </c>
      <c r="E11">
        <v>634874</v>
      </c>
      <c r="F11">
        <v>627206.30000000005</v>
      </c>
      <c r="H11" s="2">
        <f t="shared" si="1"/>
        <v>0.11675652605435016</v>
      </c>
      <c r="J11" s="1">
        <f t="shared" si="2"/>
        <v>11.675652605435015</v>
      </c>
      <c r="L11" s="4">
        <f t="shared" si="0"/>
        <v>634.87400000000002</v>
      </c>
      <c r="N11" t="s">
        <v>2</v>
      </c>
      <c r="O11">
        <v>647804.4</v>
      </c>
      <c r="P11">
        <v>640119.30000000005</v>
      </c>
      <c r="Q11" s="2"/>
    </row>
    <row r="12" spans="3:17" x14ac:dyDescent="0.25">
      <c r="D12" t="s">
        <v>3</v>
      </c>
      <c r="E12">
        <v>1306994</v>
      </c>
      <c r="F12">
        <v>1175985</v>
      </c>
      <c r="H12" s="2">
        <f t="shared" si="1"/>
        <v>0.24036277909298434</v>
      </c>
      <c r="J12" s="1">
        <f t="shared" si="2"/>
        <v>24.036277909298434</v>
      </c>
      <c r="L12" s="4">
        <f t="shared" si="0"/>
        <v>1306.9939999999999</v>
      </c>
      <c r="N12" t="s">
        <v>3</v>
      </c>
      <c r="O12">
        <v>1304068</v>
      </c>
      <c r="P12">
        <v>1174610</v>
      </c>
      <c r="Q12" s="2"/>
    </row>
    <row r="13" spans="3:17" x14ac:dyDescent="0.25">
      <c r="D13" t="s">
        <v>4</v>
      </c>
      <c r="E13">
        <v>191367.5</v>
      </c>
      <c r="F13">
        <v>144654.29999999999</v>
      </c>
      <c r="H13" s="2">
        <f t="shared" si="1"/>
        <v>3.5193447045722227E-2</v>
      </c>
      <c r="J13" s="1">
        <f t="shared" si="2"/>
        <v>3.5193447045722226</v>
      </c>
      <c r="L13" s="4">
        <f t="shared" si="0"/>
        <v>191.36750000000001</v>
      </c>
      <c r="N13" t="s">
        <v>4</v>
      </c>
      <c r="O13">
        <v>194556.3</v>
      </c>
      <c r="P13">
        <v>147170.6</v>
      </c>
      <c r="Q13" s="2"/>
    </row>
    <row r="14" spans="3:17" x14ac:dyDescent="0.25">
      <c r="D14" t="s">
        <v>5</v>
      </c>
      <c r="E14">
        <v>609007.5</v>
      </c>
      <c r="F14">
        <v>603023.80000000005</v>
      </c>
      <c r="H14" s="2">
        <f t="shared" si="1"/>
        <v>0.11199954643133071</v>
      </c>
      <c r="J14" s="1">
        <f t="shared" si="2"/>
        <v>11.199954643133072</v>
      </c>
      <c r="L14" s="4">
        <f t="shared" si="0"/>
        <v>609.00750000000005</v>
      </c>
      <c r="N14" t="s">
        <v>5</v>
      </c>
      <c r="O14">
        <v>609727</v>
      </c>
      <c r="P14">
        <v>603573.1</v>
      </c>
      <c r="Q14" s="2"/>
    </row>
    <row r="15" spans="3:17" x14ac:dyDescent="0.25">
      <c r="D15" t="s">
        <v>6</v>
      </c>
      <c r="E15">
        <v>375384.4</v>
      </c>
      <c r="F15">
        <v>284867.59999999998</v>
      </c>
      <c r="H15" s="2">
        <f t="shared" si="1"/>
        <v>6.9035081731172815E-2</v>
      </c>
      <c r="J15" s="1">
        <f t="shared" si="2"/>
        <v>6.9035081731172818</v>
      </c>
      <c r="L15" s="4">
        <f t="shared" si="0"/>
        <v>375.38440000000003</v>
      </c>
      <c r="N15" t="s">
        <v>6</v>
      </c>
      <c r="O15">
        <v>360481.8</v>
      </c>
      <c r="P15">
        <v>290015.59999999998</v>
      </c>
      <c r="Q15" s="2"/>
    </row>
    <row r="16" spans="3:17" x14ac:dyDescent="0.25">
      <c r="D16" t="s">
        <v>7</v>
      </c>
      <c r="E16">
        <v>193112.1</v>
      </c>
      <c r="F16">
        <v>193110.2</v>
      </c>
      <c r="H16" s="2">
        <f t="shared" si="1"/>
        <v>3.5514287772156795E-2</v>
      </c>
      <c r="J16" s="1">
        <f t="shared" si="2"/>
        <v>3.5514287772156794</v>
      </c>
      <c r="L16" s="4">
        <f t="shared" si="0"/>
        <v>193.1121</v>
      </c>
      <c r="N16" t="s">
        <v>7</v>
      </c>
      <c r="O16">
        <v>192938.5</v>
      </c>
      <c r="P16">
        <v>192936.4</v>
      </c>
      <c r="Q16" s="2"/>
    </row>
    <row r="17" spans="4:17" x14ac:dyDescent="0.25">
      <c r="D17" t="s">
        <v>8</v>
      </c>
      <c r="E17">
        <v>46112.22</v>
      </c>
      <c r="F17">
        <v>24679.51</v>
      </c>
      <c r="H17" s="2">
        <f t="shared" si="1"/>
        <v>8.4802694957643986E-3</v>
      </c>
      <c r="J17" s="1">
        <f t="shared" si="2"/>
        <v>0.84802694957643987</v>
      </c>
      <c r="L17" s="4">
        <f t="shared" si="0"/>
        <v>46.112220000000001</v>
      </c>
      <c r="N17" t="s">
        <v>8</v>
      </c>
      <c r="O17">
        <v>47856.89</v>
      </c>
      <c r="P17">
        <v>24408.21</v>
      </c>
      <c r="Q17" s="2"/>
    </row>
    <row r="18" spans="4:17" x14ac:dyDescent="0.25">
      <c r="D18" t="s">
        <v>9</v>
      </c>
      <c r="E18">
        <v>81201.11</v>
      </c>
      <c r="F18">
        <v>81184.38</v>
      </c>
      <c r="H18" s="2">
        <f t="shared" si="1"/>
        <v>1.4933293087064762E-2</v>
      </c>
      <c r="J18" s="1">
        <f t="shared" si="2"/>
        <v>1.4933293087064763</v>
      </c>
      <c r="L18" s="4">
        <f t="shared" si="0"/>
        <v>81.20111</v>
      </c>
      <c r="N18" t="s">
        <v>9</v>
      </c>
      <c r="O18">
        <v>81162.91</v>
      </c>
      <c r="P18">
        <v>81145.81</v>
      </c>
      <c r="Q18" s="2"/>
    </row>
    <row r="19" spans="4:17" x14ac:dyDescent="0.25">
      <c r="D19" t="s">
        <v>10</v>
      </c>
      <c r="E19">
        <v>20618.41</v>
      </c>
      <c r="F19">
        <v>20581.740000000002</v>
      </c>
      <c r="H19" s="2">
        <f t="shared" si="1"/>
        <v>3.7918294407461544E-3</v>
      </c>
      <c r="J19" s="1">
        <f t="shared" si="2"/>
        <v>0.37918294407461545</v>
      </c>
      <c r="L19" s="4">
        <f t="shared" si="0"/>
        <v>20.618410000000001</v>
      </c>
      <c r="N19" t="s">
        <v>10</v>
      </c>
      <c r="O19">
        <v>20825.78</v>
      </c>
      <c r="P19">
        <v>20783.54</v>
      </c>
      <c r="Q19" s="2"/>
    </row>
    <row r="20" spans="4:17" x14ac:dyDescent="0.25">
      <c r="D20" t="s">
        <v>11</v>
      </c>
      <c r="E20">
        <v>7581.3450000000003</v>
      </c>
      <c r="F20">
        <v>4119.1809999999996</v>
      </c>
      <c r="H20" s="2">
        <f t="shared" si="1"/>
        <v>1.3942475278866631E-3</v>
      </c>
      <c r="J20" s="1">
        <f t="shared" si="2"/>
        <v>0.13942475278866631</v>
      </c>
      <c r="L20" s="4">
        <f t="shared" si="0"/>
        <v>7.5813450000000007</v>
      </c>
      <c r="N20" t="s">
        <v>11</v>
      </c>
      <c r="O20">
        <v>7299.2669999999998</v>
      </c>
      <c r="P20">
        <v>4034.5419999999999</v>
      </c>
      <c r="Q20" s="2"/>
    </row>
    <row r="21" spans="4:17" x14ac:dyDescent="0.25">
      <c r="H21" s="2">
        <f t="shared" si="1"/>
        <v>0</v>
      </c>
      <c r="J21" s="1">
        <f t="shared" si="2"/>
        <v>0</v>
      </c>
      <c r="L21" s="4">
        <f t="shared" si="0"/>
        <v>0</v>
      </c>
      <c r="O21">
        <f>SUM(O9:O20)</f>
        <v>5429758.4469999997</v>
      </c>
      <c r="Q21" s="2"/>
    </row>
    <row r="22" spans="4:17" x14ac:dyDescent="0.25">
      <c r="E22">
        <f>SUM(E9:E21)</f>
        <v>5437588.9850000003</v>
      </c>
      <c r="F22">
        <f>SUM(F9:F21)</f>
        <v>5104045.1109999996</v>
      </c>
      <c r="H22" s="2">
        <f t="shared" si="1"/>
        <v>1</v>
      </c>
      <c r="L22" s="4">
        <f t="shared" si="0"/>
        <v>5437.5889850000003</v>
      </c>
      <c r="N22" s="3">
        <f>L22/3871</f>
        <v>1.4046987819684837</v>
      </c>
      <c r="O22" s="48"/>
    </row>
    <row r="25" spans="4:17" ht="15.75" thickBot="1" x14ac:dyDescent="0.3"/>
    <row r="26" spans="4:17" ht="16.5" thickBot="1" x14ac:dyDescent="0.3">
      <c r="D26" t="s">
        <v>0</v>
      </c>
      <c r="E26" s="5">
        <v>1118</v>
      </c>
      <c r="F26" s="130">
        <v>1788.269</v>
      </c>
      <c r="G26" s="6">
        <v>28.9</v>
      </c>
      <c r="H26" s="49">
        <v>32.887167546739462</v>
      </c>
    </row>
    <row r="27" spans="4:17" ht="16.5" thickBot="1" x14ac:dyDescent="0.3">
      <c r="D27" t="s">
        <v>1</v>
      </c>
      <c r="E27" s="7">
        <v>102</v>
      </c>
      <c r="F27" s="131">
        <v>183.06739999999999</v>
      </c>
      <c r="G27" s="9">
        <v>2.6</v>
      </c>
      <c r="H27" s="50">
        <v>3.3667016853426261</v>
      </c>
    </row>
    <row r="28" spans="4:17" ht="16.5" thickBot="1" x14ac:dyDescent="0.3">
      <c r="D28" t="s">
        <v>2</v>
      </c>
      <c r="E28" s="7">
        <v>293</v>
      </c>
      <c r="F28" s="131">
        <v>634.87400000000002</v>
      </c>
      <c r="G28" s="9">
        <v>7.6</v>
      </c>
      <c r="H28" s="50">
        <v>11.675652605435015</v>
      </c>
      <c r="J28">
        <f>G28+G31</f>
        <v>17</v>
      </c>
      <c r="K28">
        <f>H28+H31</f>
        <v>22.875607248568087</v>
      </c>
    </row>
    <row r="29" spans="4:17" ht="16.5" thickBot="1" x14ac:dyDescent="0.3">
      <c r="D29" t="s">
        <v>3</v>
      </c>
      <c r="E29" s="10">
        <v>1030</v>
      </c>
      <c r="F29" s="131">
        <v>1306.9939999999999</v>
      </c>
      <c r="G29" s="9">
        <v>26.6</v>
      </c>
      <c r="H29" s="50">
        <v>24.036277909298434</v>
      </c>
    </row>
    <row r="30" spans="4:17" ht="16.5" thickBot="1" x14ac:dyDescent="0.3">
      <c r="D30" t="s">
        <v>4</v>
      </c>
      <c r="E30" s="7">
        <v>143</v>
      </c>
      <c r="F30" s="131">
        <v>191.36750000000001</v>
      </c>
      <c r="G30" s="9">
        <v>3.7</v>
      </c>
      <c r="H30" s="50">
        <v>3.5193447045722226</v>
      </c>
    </row>
    <row r="31" spans="4:17" ht="16.5" thickBot="1" x14ac:dyDescent="0.3">
      <c r="D31" t="s">
        <v>5</v>
      </c>
      <c r="E31" s="7">
        <v>363</v>
      </c>
      <c r="F31" s="131">
        <v>609.00750000000005</v>
      </c>
      <c r="G31" s="9">
        <v>9.4</v>
      </c>
      <c r="H31" s="50">
        <v>11.199954643133072</v>
      </c>
      <c r="J31">
        <f>G32+G36</f>
        <v>13.3</v>
      </c>
      <c r="K31">
        <f>H32+H36</f>
        <v>7.2826911171918969</v>
      </c>
    </row>
    <row r="32" spans="4:17" ht="16.5" thickBot="1" x14ac:dyDescent="0.3">
      <c r="D32" t="s">
        <v>6</v>
      </c>
      <c r="E32" s="7">
        <v>360</v>
      </c>
      <c r="F32" s="131">
        <v>375.38440000000003</v>
      </c>
      <c r="G32" s="9">
        <v>9.3000000000000007</v>
      </c>
      <c r="H32" s="50">
        <v>6.9035081731172818</v>
      </c>
    </row>
    <row r="33" spans="4:19" ht="16.5" thickBot="1" x14ac:dyDescent="0.3">
      <c r="D33" t="s">
        <v>7</v>
      </c>
      <c r="E33" s="7">
        <v>171</v>
      </c>
      <c r="F33" s="131">
        <v>193.1121</v>
      </c>
      <c r="G33" s="9">
        <v>4.4000000000000004</v>
      </c>
      <c r="H33" s="50">
        <v>3.5514287772156794</v>
      </c>
    </row>
    <row r="34" spans="4:19" ht="16.5" thickBot="1" x14ac:dyDescent="0.3">
      <c r="D34" t="s">
        <v>8</v>
      </c>
      <c r="E34" s="7">
        <v>44</v>
      </c>
      <c r="F34" s="131">
        <v>46.112220000000001</v>
      </c>
      <c r="G34" s="9">
        <v>1.1000000000000001</v>
      </c>
      <c r="H34" s="50">
        <v>0.84802694957643987</v>
      </c>
      <c r="N34">
        <v>16</v>
      </c>
      <c r="O34">
        <f>1/6</f>
        <v>0.16666666666666666</v>
      </c>
    </row>
    <row r="35" spans="4:19" ht="16.5" thickBot="1" x14ac:dyDescent="0.3">
      <c r="D35" t="s">
        <v>9</v>
      </c>
      <c r="E35" s="7">
        <v>84</v>
      </c>
      <c r="F35" s="131">
        <v>81.20111</v>
      </c>
      <c r="G35" s="9">
        <v>2.2000000000000002</v>
      </c>
      <c r="H35" s="50">
        <v>1.4933293087064763</v>
      </c>
    </row>
    <row r="36" spans="4:19" ht="16.5" thickBot="1" x14ac:dyDescent="0.3">
      <c r="D36" t="s">
        <v>10</v>
      </c>
      <c r="E36" s="7">
        <v>157</v>
      </c>
      <c r="F36" s="131">
        <v>20.618410000000001</v>
      </c>
      <c r="G36" s="9">
        <v>4</v>
      </c>
      <c r="H36" s="50">
        <v>0.37918294407461545</v>
      </c>
    </row>
    <row r="37" spans="4:19" ht="16.5" thickBot="1" x14ac:dyDescent="0.3">
      <c r="D37" t="s">
        <v>11</v>
      </c>
      <c r="E37" s="7">
        <v>6</v>
      </c>
      <c r="F37" s="131">
        <v>7.5813450000000007</v>
      </c>
      <c r="G37" s="9">
        <v>0.2</v>
      </c>
      <c r="H37" s="50">
        <v>0.13942475278866631</v>
      </c>
    </row>
    <row r="38" spans="4:19" ht="16.5" thickBot="1" x14ac:dyDescent="0.3">
      <c r="E38" s="10">
        <v>3871</v>
      </c>
      <c r="F38" s="11">
        <v>5437.5889850000003</v>
      </c>
      <c r="G38" s="9">
        <v>100</v>
      </c>
      <c r="H38" s="8">
        <v>100</v>
      </c>
      <c r="L38" s="2">
        <f>POWER((F38/E38),0.16666) -1</f>
        <v>5.8269347511471281E-2</v>
      </c>
    </row>
    <row r="39" spans="4:19" x14ac:dyDescent="0.25">
      <c r="F39">
        <f>F38/1.408</f>
        <v>3861.9239950284095</v>
      </c>
      <c r="L39" s="51">
        <f>POWER((F39/E38),0.16666) -1</f>
        <v>-3.9113583613914482E-4</v>
      </c>
    </row>
    <row r="42" spans="4:19" x14ac:dyDescent="0.25">
      <c r="E42">
        <v>1</v>
      </c>
      <c r="F42">
        <v>1608091</v>
      </c>
      <c r="H42" s="101">
        <f>F42/$F$53</f>
        <v>2.9580860353313081E-2</v>
      </c>
      <c r="J42">
        <f>F42/1000</f>
        <v>1608.0909999999999</v>
      </c>
      <c r="L42" t="s">
        <v>17</v>
      </c>
    </row>
    <row r="43" spans="4:19" x14ac:dyDescent="0.25">
      <c r="E43">
        <v>2</v>
      </c>
      <c r="F43">
        <v>2405582</v>
      </c>
      <c r="H43" s="101">
        <f t="shared" ref="H43:H53" si="3">F43/$F$53</f>
        <v>4.4250720394830634E-2</v>
      </c>
      <c r="J43">
        <f t="shared" ref="J43:J53" si="4">F43/1000</f>
        <v>2405.5819999999999</v>
      </c>
    </row>
    <row r="44" spans="4:19" x14ac:dyDescent="0.25">
      <c r="E44">
        <v>3</v>
      </c>
      <c r="F44">
        <v>2970568</v>
      </c>
      <c r="H44" s="101">
        <f t="shared" si="3"/>
        <v>5.4643647143115988E-2</v>
      </c>
      <c r="J44">
        <f t="shared" si="4"/>
        <v>2970.5680000000002</v>
      </c>
      <c r="L44" t="s">
        <v>18</v>
      </c>
      <c r="M44">
        <v>20213671</v>
      </c>
      <c r="O44">
        <f>M44/1000</f>
        <v>20213.670999999998</v>
      </c>
      <c r="R44">
        <v>10</v>
      </c>
    </row>
    <row r="45" spans="4:19" x14ac:dyDescent="0.25">
      <c r="E45">
        <v>4</v>
      </c>
      <c r="F45">
        <v>3512991</v>
      </c>
      <c r="H45" s="101">
        <f t="shared" si="3"/>
        <v>6.4621527135868356E-2</v>
      </c>
      <c r="J45">
        <f t="shared" si="4"/>
        <v>3512.991</v>
      </c>
      <c r="R45" t="s">
        <v>153</v>
      </c>
    </row>
    <row r="46" spans="4:19" x14ac:dyDescent="0.25">
      <c r="E46">
        <v>5</v>
      </c>
      <c r="F46">
        <v>4058980</v>
      </c>
      <c r="H46" s="101">
        <f t="shared" si="3"/>
        <v>7.4665003757182102E-2</v>
      </c>
      <c r="J46">
        <f t="shared" si="4"/>
        <v>4058.98</v>
      </c>
      <c r="R46" t="s">
        <v>154</v>
      </c>
      <c r="S46" t="s">
        <v>15</v>
      </c>
    </row>
    <row r="47" spans="4:19" x14ac:dyDescent="0.25">
      <c r="E47">
        <v>6</v>
      </c>
      <c r="F47">
        <v>4660640</v>
      </c>
      <c r="H47" s="101">
        <f t="shared" si="3"/>
        <v>8.5732549337733416E-2</v>
      </c>
      <c r="J47">
        <f t="shared" si="4"/>
        <v>4660.6400000000003</v>
      </c>
    </row>
    <row r="48" spans="4:19" x14ac:dyDescent="0.25">
      <c r="E48">
        <v>7</v>
      </c>
      <c r="F48">
        <v>5391187</v>
      </c>
      <c r="H48" s="101">
        <f t="shared" si="3"/>
        <v>9.9170973399886508E-2</v>
      </c>
      <c r="J48">
        <f t="shared" si="4"/>
        <v>5391.1869999999999</v>
      </c>
      <c r="L48" t="s">
        <v>19</v>
      </c>
      <c r="M48" t="s">
        <v>20</v>
      </c>
      <c r="R48">
        <v>1</v>
      </c>
      <c r="S48">
        <v>1608091</v>
      </c>
    </row>
    <row r="49" spans="5:19" x14ac:dyDescent="0.25">
      <c r="E49">
        <v>8</v>
      </c>
      <c r="F49">
        <v>6371704</v>
      </c>
      <c r="H49" s="101">
        <f t="shared" si="3"/>
        <v>0.11720759971708465</v>
      </c>
      <c r="J49">
        <f t="shared" si="4"/>
        <v>6371.7039999999997</v>
      </c>
      <c r="R49">
        <v>2</v>
      </c>
      <c r="S49">
        <v>2405582</v>
      </c>
    </row>
    <row r="50" spans="5:19" x14ac:dyDescent="0.25">
      <c r="E50">
        <v>9</v>
      </c>
      <c r="F50">
        <v>7982807</v>
      </c>
      <c r="H50" s="101">
        <f t="shared" si="3"/>
        <v>0.14684386585986126</v>
      </c>
      <c r="J50">
        <f t="shared" si="4"/>
        <v>7982.8069999999998</v>
      </c>
      <c r="L50" t="s">
        <v>21</v>
      </c>
      <c r="M50">
        <v>22028376</v>
      </c>
      <c r="O50">
        <f t="shared" ref="O50:O51" si="5">M50/1000</f>
        <v>22028.376</v>
      </c>
      <c r="R50">
        <v>3</v>
      </c>
      <c r="S50">
        <v>2970568</v>
      </c>
    </row>
    <row r="51" spans="5:19" x14ac:dyDescent="0.25">
      <c r="E51">
        <v>10</v>
      </c>
      <c r="F51">
        <v>15400000</v>
      </c>
      <c r="H51" s="101">
        <f t="shared" si="3"/>
        <v>0.28328325290112405</v>
      </c>
      <c r="J51">
        <f t="shared" si="4"/>
        <v>15400</v>
      </c>
      <c r="L51" t="s">
        <v>155</v>
      </c>
      <c r="M51">
        <v>15971214</v>
      </c>
      <c r="O51">
        <f t="shared" si="5"/>
        <v>15971.214</v>
      </c>
      <c r="R51">
        <v>4</v>
      </c>
      <c r="S51">
        <v>3512991</v>
      </c>
    </row>
    <row r="52" spans="5:19" x14ac:dyDescent="0.25">
      <c r="H52" s="101">
        <f t="shared" si="3"/>
        <v>0</v>
      </c>
      <c r="J52">
        <f t="shared" si="4"/>
        <v>0</v>
      </c>
      <c r="R52">
        <v>5</v>
      </c>
      <c r="S52">
        <v>4058980</v>
      </c>
    </row>
    <row r="53" spans="5:19" x14ac:dyDescent="0.25">
      <c r="F53">
        <f>SUM(F42:F52)</f>
        <v>54362550</v>
      </c>
      <c r="H53" s="101">
        <f t="shared" si="3"/>
        <v>1</v>
      </c>
      <c r="J53">
        <f t="shared" si="4"/>
        <v>54362.55</v>
      </c>
      <c r="R53">
        <v>6</v>
      </c>
      <c r="S53">
        <v>4660640</v>
      </c>
    </row>
    <row r="54" spans="5:19" x14ac:dyDescent="0.25">
      <c r="R54">
        <v>7</v>
      </c>
      <c r="S54">
        <v>5391187</v>
      </c>
    </row>
    <row r="55" spans="5:19" x14ac:dyDescent="0.25">
      <c r="L55" t="s">
        <v>24</v>
      </c>
      <c r="R55">
        <v>8</v>
      </c>
      <c r="S55">
        <v>6371704</v>
      </c>
    </row>
    <row r="56" spans="5:19" x14ac:dyDescent="0.25">
      <c r="R56">
        <v>9</v>
      </c>
      <c r="S56">
        <v>7982807</v>
      </c>
    </row>
    <row r="57" spans="5:19" x14ac:dyDescent="0.25">
      <c r="L57" t="s">
        <v>18</v>
      </c>
      <c r="M57">
        <v>16560708</v>
      </c>
      <c r="O57">
        <f>M57/1000</f>
        <v>16560.707999999999</v>
      </c>
      <c r="R57">
        <v>10</v>
      </c>
      <c r="S57">
        <v>15400000</v>
      </c>
    </row>
    <row r="61" spans="5:19" x14ac:dyDescent="0.25">
      <c r="L61" t="s">
        <v>21</v>
      </c>
      <c r="M61">
        <v>18319480</v>
      </c>
      <c r="O61">
        <f>M61/1000</f>
        <v>18319.48</v>
      </c>
    </row>
    <row r="62" spans="5:19" x14ac:dyDescent="0.25">
      <c r="L62" t="s">
        <v>155</v>
      </c>
      <c r="M62">
        <v>12923846</v>
      </c>
      <c r="O62">
        <f>M62/1000</f>
        <v>12923.846</v>
      </c>
    </row>
    <row r="63" spans="5:19" x14ac:dyDescent="0.25">
      <c r="K63" t="s">
        <v>23</v>
      </c>
      <c r="L63" t="s">
        <v>21</v>
      </c>
      <c r="M63">
        <v>13062505</v>
      </c>
      <c r="O63" s="12">
        <f>M63/1000</f>
        <v>13062.504999999999</v>
      </c>
    </row>
    <row r="66" spans="3:12" x14ac:dyDescent="0.25">
      <c r="I66" s="13" t="s">
        <v>111</v>
      </c>
      <c r="J66" s="13"/>
      <c r="K66" s="13"/>
      <c r="L66" s="13"/>
    </row>
    <row r="72" spans="3:12" x14ac:dyDescent="0.25">
      <c r="D72">
        <v>2015</v>
      </c>
      <c r="E72">
        <v>2021</v>
      </c>
    </row>
    <row r="73" spans="3:12" x14ac:dyDescent="0.25">
      <c r="C73" t="s">
        <v>21</v>
      </c>
      <c r="D73">
        <v>4465</v>
      </c>
      <c r="E73" s="12">
        <v>6106.8729999999996</v>
      </c>
      <c r="G73" s="2">
        <f>POWER((E73/D73),0.16666) -1</f>
        <v>5.3574694479177953E-2</v>
      </c>
    </row>
    <row r="74" spans="3:12" x14ac:dyDescent="0.25">
      <c r="C74" t="s">
        <v>25</v>
      </c>
      <c r="D74">
        <v>2585</v>
      </c>
      <c r="E74" s="12">
        <v>4017.7820000000002</v>
      </c>
      <c r="G74" s="2">
        <f>POWER((E74/D74),0.16666) -1</f>
        <v>7.6266179813507806E-2</v>
      </c>
    </row>
    <row r="75" spans="3:12" x14ac:dyDescent="0.25">
      <c r="J75" t="s">
        <v>21</v>
      </c>
      <c r="K75">
        <v>6106873</v>
      </c>
      <c r="L75">
        <f>K75/1000</f>
        <v>6106.8729999999996</v>
      </c>
    </row>
    <row r="76" spans="3:12" x14ac:dyDescent="0.25">
      <c r="J76" t="s">
        <v>155</v>
      </c>
      <c r="K76">
        <v>4017782</v>
      </c>
      <c r="L76">
        <f>K76/1000</f>
        <v>4017.7820000000002</v>
      </c>
    </row>
    <row r="81" spans="3:13" x14ac:dyDescent="0.25">
      <c r="G81" s="156" t="s">
        <v>26</v>
      </c>
      <c r="H81" s="156"/>
      <c r="I81" s="156" t="s">
        <v>27</v>
      </c>
      <c r="J81" s="156"/>
      <c r="K81" t="s">
        <v>28</v>
      </c>
    </row>
    <row r="82" spans="3:13" x14ac:dyDescent="0.25">
      <c r="G82">
        <v>2015</v>
      </c>
      <c r="H82">
        <v>2021</v>
      </c>
      <c r="I82">
        <v>2015</v>
      </c>
      <c r="J82">
        <v>2021</v>
      </c>
    </row>
    <row r="83" spans="3:13" x14ac:dyDescent="0.25">
      <c r="F83" t="s">
        <v>21</v>
      </c>
      <c r="G83">
        <v>17365</v>
      </c>
      <c r="H83" s="12">
        <v>22591.036</v>
      </c>
      <c r="I83">
        <v>4465</v>
      </c>
      <c r="J83" s="12">
        <v>6106.8729999999996</v>
      </c>
      <c r="K83" s="2">
        <v>5.3574694479177953E-2</v>
      </c>
    </row>
    <row r="84" spans="3:13" x14ac:dyDescent="0.25">
      <c r="F84" t="s">
        <v>22</v>
      </c>
      <c r="G84">
        <v>11204</v>
      </c>
      <c r="H84" s="12">
        <v>16068.005999999999</v>
      </c>
      <c r="I84">
        <v>2585</v>
      </c>
      <c r="J84" s="12">
        <v>4017.7820000000002</v>
      </c>
      <c r="K84" s="2">
        <v>7.6266179813507806E-2</v>
      </c>
    </row>
    <row r="85" spans="3:13" x14ac:dyDescent="0.25">
      <c r="G85">
        <v>15561</v>
      </c>
      <c r="H85" s="12">
        <v>20638.598999999998</v>
      </c>
      <c r="I85">
        <v>3871</v>
      </c>
      <c r="J85">
        <v>5438</v>
      </c>
      <c r="K85" s="2">
        <v>5.8269347511471281E-2</v>
      </c>
    </row>
    <row r="86" spans="3:13" x14ac:dyDescent="0.25">
      <c r="F86" t="s">
        <v>29</v>
      </c>
      <c r="K86" s="51">
        <v>-3.9113583613914482E-4</v>
      </c>
    </row>
    <row r="89" spans="3:13" x14ac:dyDescent="0.25">
      <c r="C89" t="s">
        <v>37</v>
      </c>
    </row>
    <row r="91" spans="3:13" x14ac:dyDescent="0.25">
      <c r="C91">
        <v>2015</v>
      </c>
      <c r="F91">
        <v>2021</v>
      </c>
    </row>
    <row r="92" spans="3:13" ht="15.75" thickBot="1" x14ac:dyDescent="0.3"/>
    <row r="93" spans="3:13" ht="15.75" thickBot="1" x14ac:dyDescent="0.3">
      <c r="C93" t="s">
        <v>30</v>
      </c>
      <c r="D93">
        <v>5311898</v>
      </c>
      <c r="F93">
        <v>6839043</v>
      </c>
      <c r="H93" s="2">
        <f>(F93-D93)/D93</f>
        <v>0.28749516651110396</v>
      </c>
      <c r="J93" s="12">
        <f>D93/1000</f>
        <v>5311.8980000000001</v>
      </c>
      <c r="K93" s="12">
        <f t="shared" ref="K93" si="6">E93/1000</f>
        <v>0</v>
      </c>
      <c r="L93" s="12">
        <f>F93/1000</f>
        <v>6839.0429999999997</v>
      </c>
      <c r="M93" s="114">
        <v>6839</v>
      </c>
    </row>
    <row r="94" spans="3:13" ht="15.75" thickBot="1" x14ac:dyDescent="0.3">
      <c r="C94" t="s">
        <v>31</v>
      </c>
      <c r="D94">
        <v>3440119</v>
      </c>
      <c r="F94">
        <v>5033456</v>
      </c>
      <c r="H94" s="2">
        <f t="shared" ref="H94:H99" si="7">(F94-D94)/D94</f>
        <v>0.46316333824498512</v>
      </c>
      <c r="J94" s="12">
        <f t="shared" ref="J94:J99" si="8">D94/1000</f>
        <v>3440.1190000000001</v>
      </c>
      <c r="K94" s="12">
        <f t="shared" ref="K94:K99" si="9">E94/1000</f>
        <v>0</v>
      </c>
      <c r="L94" s="12">
        <f t="shared" ref="L94:L99" si="10">F94/1000</f>
        <v>5033.4560000000001</v>
      </c>
      <c r="M94" s="115">
        <v>5033</v>
      </c>
    </row>
    <row r="95" spans="3:13" ht="15.75" thickBot="1" x14ac:dyDescent="0.3">
      <c r="C95" t="s">
        <v>32</v>
      </c>
      <c r="D95">
        <v>2695543</v>
      </c>
      <c r="F95">
        <v>4469368</v>
      </c>
      <c r="H95" s="2">
        <f t="shared" si="7"/>
        <v>0.65805850620821116</v>
      </c>
      <c r="J95" s="12">
        <f t="shared" si="8"/>
        <v>2695.5430000000001</v>
      </c>
      <c r="K95" s="12">
        <f t="shared" si="9"/>
        <v>0</v>
      </c>
      <c r="L95" s="12">
        <f t="shared" si="10"/>
        <v>4469.3680000000004</v>
      </c>
      <c r="M95" s="115">
        <v>4469</v>
      </c>
    </row>
    <row r="96" spans="3:13" ht="15.75" thickBot="1" x14ac:dyDescent="0.3">
      <c r="C96" t="s">
        <v>33</v>
      </c>
      <c r="D96">
        <v>4309246</v>
      </c>
      <c r="F96">
        <v>6090420</v>
      </c>
      <c r="H96" s="2">
        <f t="shared" si="7"/>
        <v>0.41333773936322038</v>
      </c>
      <c r="J96" s="12">
        <f t="shared" si="8"/>
        <v>4309.2460000000001</v>
      </c>
      <c r="K96" s="12">
        <f t="shared" si="9"/>
        <v>0</v>
      </c>
      <c r="L96" s="12">
        <f t="shared" si="10"/>
        <v>6090.42</v>
      </c>
      <c r="M96" s="115">
        <v>6090</v>
      </c>
    </row>
    <row r="97" spans="3:13" ht="15.75" thickBot="1" x14ac:dyDescent="0.3">
      <c r="C97" t="s">
        <v>34</v>
      </c>
      <c r="D97">
        <v>2465966</v>
      </c>
      <c r="F97">
        <v>3591678</v>
      </c>
      <c r="H97" s="2">
        <f t="shared" si="7"/>
        <v>0.45649940023503971</v>
      </c>
      <c r="J97" s="12">
        <f t="shared" si="8"/>
        <v>2465.9659999999999</v>
      </c>
      <c r="K97" s="12">
        <f t="shared" si="9"/>
        <v>0</v>
      </c>
      <c r="L97" s="12">
        <f t="shared" si="10"/>
        <v>3591.6779999999999</v>
      </c>
      <c r="M97" s="115">
        <v>3592</v>
      </c>
    </row>
    <row r="98" spans="3:13" ht="15.75" thickBot="1" x14ac:dyDescent="0.3">
      <c r="C98" t="s">
        <v>35</v>
      </c>
      <c r="D98">
        <v>3249545</v>
      </c>
      <c r="F98">
        <v>4654701</v>
      </c>
      <c r="H98" s="2">
        <f t="shared" si="7"/>
        <v>0.43241623057997353</v>
      </c>
      <c r="J98" s="12">
        <f t="shared" si="8"/>
        <v>3249.5450000000001</v>
      </c>
      <c r="K98" s="12">
        <f t="shared" si="9"/>
        <v>0</v>
      </c>
      <c r="L98" s="12">
        <f t="shared" si="10"/>
        <v>4654.701</v>
      </c>
      <c r="M98" s="115">
        <v>4655</v>
      </c>
    </row>
    <row r="99" spans="3:13" ht="15.75" thickBot="1" x14ac:dyDescent="0.3">
      <c r="C99" t="s">
        <v>36</v>
      </c>
      <c r="D99">
        <v>3077010</v>
      </c>
      <c r="F99">
        <v>4806038</v>
      </c>
      <c r="H99" s="2">
        <f t="shared" si="7"/>
        <v>0.56191822581012085</v>
      </c>
      <c r="J99" s="12">
        <f t="shared" si="8"/>
        <v>3077.01</v>
      </c>
      <c r="K99" s="12">
        <f t="shared" si="9"/>
        <v>0</v>
      </c>
      <c r="L99" s="12">
        <f t="shared" si="10"/>
        <v>4806.0379999999996</v>
      </c>
      <c r="M99" s="115">
        <v>4806</v>
      </c>
    </row>
    <row r="100" spans="3:13" ht="15.75" thickBot="1" x14ac:dyDescent="0.3">
      <c r="L100" s="12"/>
      <c r="M100" s="116">
        <v>5438</v>
      </c>
    </row>
    <row r="104" spans="3:13" x14ac:dyDescent="0.25">
      <c r="D104" t="s">
        <v>42</v>
      </c>
      <c r="E104">
        <v>2015</v>
      </c>
      <c r="F104">
        <v>2021</v>
      </c>
    </row>
    <row r="105" spans="3:13" x14ac:dyDescent="0.25">
      <c r="D105" t="s">
        <v>30</v>
      </c>
      <c r="E105" s="12">
        <v>5311.8980000000001</v>
      </c>
      <c r="F105" s="12">
        <v>6839.0429999999997</v>
      </c>
    </row>
    <row r="106" spans="3:13" x14ac:dyDescent="0.25">
      <c r="D106" t="s">
        <v>31</v>
      </c>
      <c r="E106" s="12">
        <v>3440.1190000000001</v>
      </c>
      <c r="F106" s="12">
        <v>5033.4560000000001</v>
      </c>
    </row>
    <row r="107" spans="3:13" x14ac:dyDescent="0.25">
      <c r="D107" t="s">
        <v>38</v>
      </c>
      <c r="E107" s="12">
        <v>2695.5430000000001</v>
      </c>
      <c r="F107" s="12">
        <v>4469.3680000000004</v>
      </c>
    </row>
    <row r="108" spans="3:13" x14ac:dyDescent="0.25">
      <c r="D108" t="s">
        <v>33</v>
      </c>
      <c r="E108" s="12">
        <v>4309.2460000000001</v>
      </c>
      <c r="F108" s="12">
        <v>6090.42</v>
      </c>
    </row>
    <row r="109" spans="3:13" x14ac:dyDescent="0.25">
      <c r="D109" t="s">
        <v>39</v>
      </c>
      <c r="E109" s="12">
        <v>2465.9659999999999</v>
      </c>
      <c r="F109" s="12">
        <v>3591.6779999999999</v>
      </c>
    </row>
    <row r="110" spans="3:13" x14ac:dyDescent="0.25">
      <c r="D110" t="s">
        <v>35</v>
      </c>
      <c r="E110" s="12">
        <v>3249.5450000000001</v>
      </c>
      <c r="F110" s="12">
        <v>4654.701</v>
      </c>
    </row>
    <row r="111" spans="3:13" x14ac:dyDescent="0.25">
      <c r="D111" t="s">
        <v>41</v>
      </c>
      <c r="E111" s="12">
        <v>3077.01</v>
      </c>
      <c r="F111" s="12">
        <v>4806.0379999999996</v>
      </c>
    </row>
    <row r="112" spans="3:13" x14ac:dyDescent="0.25">
      <c r="D112" t="s">
        <v>40</v>
      </c>
      <c r="E112" s="12">
        <v>3871</v>
      </c>
      <c r="F112" s="12">
        <v>5438</v>
      </c>
    </row>
    <row r="116" spans="4:9" x14ac:dyDescent="0.25">
      <c r="D116" t="s">
        <v>14</v>
      </c>
      <c r="E116">
        <v>1</v>
      </c>
      <c r="F116">
        <v>2</v>
      </c>
    </row>
    <row r="118" spans="4:9" x14ac:dyDescent="0.25">
      <c r="D118" t="s">
        <v>0</v>
      </c>
      <c r="E118" s="12">
        <v>1936274</v>
      </c>
      <c r="F118" s="12">
        <v>1474288</v>
      </c>
      <c r="H118" s="2">
        <f>E118/$E$131</f>
        <v>0.31706518794708444</v>
      </c>
      <c r="I118" s="2">
        <f>F118/$F$131</f>
        <v>0.3669407575236136</v>
      </c>
    </row>
    <row r="119" spans="4:9" x14ac:dyDescent="0.25">
      <c r="D119" t="s">
        <v>1</v>
      </c>
      <c r="E119" s="12">
        <v>194475.5</v>
      </c>
      <c r="F119" s="12">
        <v>158866.29999999999</v>
      </c>
      <c r="H119" s="2">
        <f t="shared" ref="H119:H131" si="11">E119/$E$131</f>
        <v>3.1845395310066256E-2</v>
      </c>
      <c r="I119" s="2">
        <f t="shared" ref="I119:I131" si="12">F119/$F$131</f>
        <v>3.9540795602333909E-2</v>
      </c>
    </row>
    <row r="120" spans="4:9" x14ac:dyDescent="0.25">
      <c r="D120" t="s">
        <v>2</v>
      </c>
      <c r="E120" s="12">
        <v>710629.6</v>
      </c>
      <c r="F120" s="12">
        <v>474165.6</v>
      </c>
      <c r="H120" s="2">
        <f t="shared" si="11"/>
        <v>0.11636571460690039</v>
      </c>
      <c r="I120" s="2">
        <f t="shared" si="12"/>
        <v>0.11801675415905084</v>
      </c>
    </row>
    <row r="121" spans="4:9" x14ac:dyDescent="0.25">
      <c r="D121" t="s">
        <v>3</v>
      </c>
      <c r="E121" s="12">
        <v>1544082</v>
      </c>
      <c r="F121" s="12">
        <v>804033.8</v>
      </c>
      <c r="H121" s="2">
        <f t="shared" si="11"/>
        <v>0.25284368304057692</v>
      </c>
      <c r="I121" s="2">
        <f t="shared" si="12"/>
        <v>0.20011881779312432</v>
      </c>
    </row>
    <row r="122" spans="4:9" x14ac:dyDescent="0.25">
      <c r="D122" t="s">
        <v>4</v>
      </c>
      <c r="E122" s="12">
        <v>215390.2</v>
      </c>
      <c r="F122" s="12">
        <v>140405.5</v>
      </c>
      <c r="H122" s="2">
        <f t="shared" si="11"/>
        <v>3.527018089638146E-2</v>
      </c>
      <c r="I122" s="2">
        <f t="shared" si="12"/>
        <v>3.4946021761339527E-2</v>
      </c>
    </row>
    <row r="123" spans="4:9" x14ac:dyDescent="0.25">
      <c r="D123" t="s">
        <v>5</v>
      </c>
      <c r="E123" s="12">
        <v>675136.4</v>
      </c>
      <c r="F123" s="12">
        <v>468721.2</v>
      </c>
      <c r="H123" s="2">
        <f t="shared" si="11"/>
        <v>0.11055369723289059</v>
      </c>
      <c r="I123" s="2">
        <f t="shared" si="12"/>
        <v>0.11666167817643311</v>
      </c>
    </row>
    <row r="124" spans="4:9" x14ac:dyDescent="0.25">
      <c r="D124" t="s">
        <v>6</v>
      </c>
      <c r="E124" s="12">
        <v>417215.9</v>
      </c>
      <c r="F124" s="12">
        <v>286642.7</v>
      </c>
      <c r="H124" s="2">
        <f t="shared" si="11"/>
        <v>6.8319172672882039E-2</v>
      </c>
      <c r="I124" s="2">
        <f t="shared" si="12"/>
        <v>7.1343515972872279E-2</v>
      </c>
    </row>
    <row r="125" spans="4:9" x14ac:dyDescent="0.25">
      <c r="D125" t="s">
        <v>7</v>
      </c>
      <c r="E125" s="12">
        <v>220980.3</v>
      </c>
      <c r="F125" s="12">
        <v>133992.29999999999</v>
      </c>
      <c r="H125" s="2">
        <f t="shared" si="11"/>
        <v>3.6185560696524927E-2</v>
      </c>
      <c r="I125" s="2">
        <f t="shared" si="12"/>
        <v>3.3349817718336776E-2</v>
      </c>
    </row>
    <row r="126" spans="4:9" x14ac:dyDescent="0.25">
      <c r="D126" t="s">
        <v>8</v>
      </c>
      <c r="E126" s="12">
        <v>51828.15</v>
      </c>
      <c r="F126" s="12">
        <v>33986.400000000001</v>
      </c>
      <c r="H126" s="2">
        <f t="shared" si="11"/>
        <v>8.4868681398911957E-3</v>
      </c>
      <c r="I126" s="2">
        <f t="shared" si="12"/>
        <v>8.4589953669164664E-3</v>
      </c>
    </row>
    <row r="127" spans="4:9" x14ac:dyDescent="0.25">
      <c r="D127" t="s">
        <v>9</v>
      </c>
      <c r="E127" s="12">
        <v>104360.5</v>
      </c>
      <c r="F127" s="12">
        <v>32070.69</v>
      </c>
      <c r="H127" s="2">
        <f t="shared" si="11"/>
        <v>1.7089049146325214E-2</v>
      </c>
      <c r="I127" s="2">
        <f t="shared" si="12"/>
        <v>7.9821875257107024E-3</v>
      </c>
    </row>
    <row r="128" spans="4:9" x14ac:dyDescent="0.25">
      <c r="D128" t="s">
        <v>10</v>
      </c>
      <c r="E128" s="12">
        <v>27521.83</v>
      </c>
      <c r="F128" s="12">
        <v>5973.4629999999997</v>
      </c>
      <c r="H128" s="2">
        <f t="shared" si="11"/>
        <v>4.5067042172738511E-3</v>
      </c>
      <c r="I128" s="2">
        <f t="shared" si="12"/>
        <v>1.4867563449334712E-3</v>
      </c>
    </row>
    <row r="129" spans="4:12" x14ac:dyDescent="0.25">
      <c r="D129" t="s">
        <v>11</v>
      </c>
      <c r="E129" s="12">
        <v>8969.6769999999997</v>
      </c>
      <c r="F129" s="12">
        <v>4636.1270000000004</v>
      </c>
      <c r="H129" s="2">
        <f t="shared" si="11"/>
        <v>1.4687860932025326E-3</v>
      </c>
      <c r="I129" s="2">
        <f t="shared" si="12"/>
        <v>1.1539020553349673E-3</v>
      </c>
    </row>
    <row r="130" spans="4:12" x14ac:dyDescent="0.25">
      <c r="H130" s="2">
        <f t="shared" si="11"/>
        <v>0</v>
      </c>
      <c r="I130" s="2">
        <f t="shared" si="12"/>
        <v>0</v>
      </c>
    </row>
    <row r="131" spans="4:12" x14ac:dyDescent="0.25">
      <c r="E131" s="12">
        <f>SUM(E118:E130)</f>
        <v>6106864.057000001</v>
      </c>
      <c r="F131" s="12">
        <f>SUM(F118:F130)</f>
        <v>4017782.08</v>
      </c>
      <c r="H131" s="2">
        <f t="shared" si="11"/>
        <v>1</v>
      </c>
      <c r="I131" s="2">
        <f t="shared" si="12"/>
        <v>1</v>
      </c>
    </row>
    <row r="136" spans="4:12" x14ac:dyDescent="0.25">
      <c r="D136" t="s">
        <v>43</v>
      </c>
      <c r="E136" t="s">
        <v>156</v>
      </c>
      <c r="F136" t="s">
        <v>44</v>
      </c>
      <c r="G136" t="s">
        <v>157</v>
      </c>
    </row>
    <row r="137" spans="4:12" ht="15.75" thickBot="1" x14ac:dyDescent="0.3"/>
    <row r="138" spans="4:12" ht="16.5" thickBot="1" x14ac:dyDescent="0.3">
      <c r="D138">
        <v>1378920</v>
      </c>
      <c r="E138">
        <v>3767241.3</v>
      </c>
      <c r="F138">
        <v>32.04</v>
      </c>
      <c r="G138">
        <v>32.04</v>
      </c>
      <c r="J138">
        <f>D140/1000</f>
        <v>1572.1110000000001</v>
      </c>
      <c r="K138" s="117">
        <v>1572</v>
      </c>
      <c r="L138">
        <v>1572111</v>
      </c>
    </row>
    <row r="139" spans="4:12" ht="16.5" thickBot="1" x14ac:dyDescent="0.3">
      <c r="D139">
        <v>1521621</v>
      </c>
      <c r="E139">
        <v>2632456</v>
      </c>
      <c r="F139">
        <v>22.39</v>
      </c>
      <c r="G139">
        <v>54.42</v>
      </c>
      <c r="J139">
        <f>D139/1000</f>
        <v>1521.6210000000001</v>
      </c>
      <c r="K139" s="118">
        <v>1522</v>
      </c>
      <c r="L139">
        <v>1521621</v>
      </c>
    </row>
    <row r="140" spans="4:12" ht="16.5" thickBot="1" x14ac:dyDescent="0.3">
      <c r="D140">
        <v>1572111</v>
      </c>
      <c r="E140">
        <v>5359393</v>
      </c>
      <c r="F140">
        <v>45.58</v>
      </c>
      <c r="G140">
        <v>100</v>
      </c>
      <c r="J140">
        <f>D138/1000</f>
        <v>1378.92</v>
      </c>
      <c r="K140" s="118">
        <v>1379</v>
      </c>
      <c r="L140">
        <v>137892</v>
      </c>
    </row>
    <row r="141" spans="4:12" ht="16.5" thickBot="1" x14ac:dyDescent="0.3">
      <c r="K141" s="103">
        <v>1473</v>
      </c>
    </row>
    <row r="142" spans="4:12" x14ac:dyDescent="0.25">
      <c r="D142" t="s">
        <v>45</v>
      </c>
      <c r="E142">
        <v>11759089.699999999</v>
      </c>
      <c r="F142">
        <v>100</v>
      </c>
    </row>
    <row r="146" spans="4:12" x14ac:dyDescent="0.25">
      <c r="D146" t="s">
        <v>46</v>
      </c>
      <c r="E146" t="s">
        <v>156</v>
      </c>
      <c r="F146" t="s">
        <v>44</v>
      </c>
      <c r="G146" t="s">
        <v>157</v>
      </c>
    </row>
    <row r="147" spans="4:12" ht="15.75" thickBot="1" x14ac:dyDescent="0.3"/>
    <row r="148" spans="4:12" ht="16.5" thickBot="1" x14ac:dyDescent="0.3">
      <c r="D148">
        <v>2174194</v>
      </c>
      <c r="E148">
        <v>3767241.3</v>
      </c>
      <c r="F148">
        <v>32.04</v>
      </c>
      <c r="G148">
        <v>32.04</v>
      </c>
      <c r="J148">
        <f>D150/1000</f>
        <v>2721.1289999999999</v>
      </c>
      <c r="K148" s="117">
        <v>2721</v>
      </c>
      <c r="L148" s="102">
        <v>2721129</v>
      </c>
    </row>
    <row r="149" spans="4:12" ht="16.5" thickBot="1" x14ac:dyDescent="0.3">
      <c r="D149">
        <v>2467376</v>
      </c>
      <c r="E149">
        <v>2632456</v>
      </c>
      <c r="F149">
        <v>22.39</v>
      </c>
      <c r="G149">
        <v>54.42</v>
      </c>
      <c r="J149">
        <f>D149/1000</f>
        <v>2467.3760000000002</v>
      </c>
      <c r="K149" s="118">
        <v>2467</v>
      </c>
      <c r="L149" s="103">
        <v>2467376</v>
      </c>
    </row>
    <row r="150" spans="4:12" ht="16.5" thickBot="1" x14ac:dyDescent="0.3">
      <c r="D150">
        <v>2721129</v>
      </c>
      <c r="E150">
        <v>5359393</v>
      </c>
      <c r="F150">
        <v>45.58</v>
      </c>
      <c r="G150">
        <v>100</v>
      </c>
      <c r="J150">
        <f>D148/1000</f>
        <v>2174.194</v>
      </c>
      <c r="K150" s="118">
        <v>2174</v>
      </c>
      <c r="L150" s="103">
        <v>2174194</v>
      </c>
    </row>
    <row r="151" spans="4:12" ht="16.5" thickBot="1" x14ac:dyDescent="0.3">
      <c r="I151">
        <f>D151/1000</f>
        <v>0</v>
      </c>
      <c r="K151" s="103">
        <v>2415</v>
      </c>
    </row>
    <row r="152" spans="4:12" x14ac:dyDescent="0.25">
      <c r="D152" t="s">
        <v>45</v>
      </c>
      <c r="E152">
        <v>11759089.699999999</v>
      </c>
      <c r="F152">
        <v>100</v>
      </c>
    </row>
    <row r="158" spans="4:12" x14ac:dyDescent="0.25">
      <c r="D158" t="s">
        <v>119</v>
      </c>
      <c r="E158" t="s">
        <v>120</v>
      </c>
      <c r="F158" t="s">
        <v>121</v>
      </c>
      <c r="G158" t="s">
        <v>122</v>
      </c>
      <c r="H158" t="s">
        <v>158</v>
      </c>
      <c r="I158" t="s">
        <v>159</v>
      </c>
    </row>
    <row r="159" spans="4:12" ht="15.75" thickBot="1" x14ac:dyDescent="0.3"/>
    <row r="160" spans="4:12" ht="17.25" thickBot="1" x14ac:dyDescent="0.3">
      <c r="D160" t="s">
        <v>160</v>
      </c>
      <c r="E160">
        <v>1.8654E-2</v>
      </c>
      <c r="F160">
        <v>2.392E-3</v>
      </c>
      <c r="G160">
        <v>1.3962E-2</v>
      </c>
      <c r="H160">
        <v>2.3345000000000001E-2</v>
      </c>
      <c r="I160">
        <v>100</v>
      </c>
      <c r="K160" s="1">
        <f>E160*100</f>
        <v>1.8653999999999999</v>
      </c>
      <c r="L160" s="119">
        <v>1.9</v>
      </c>
    </row>
    <row r="161" spans="3:12" ht="17.25" thickBot="1" x14ac:dyDescent="0.3">
      <c r="D161" t="s">
        <v>161</v>
      </c>
      <c r="E161">
        <v>5.8630000000000002E-2</v>
      </c>
      <c r="F161">
        <v>5.0010000000000002E-3</v>
      </c>
      <c r="G161">
        <v>4.8820000000000002E-2</v>
      </c>
      <c r="H161">
        <v>6.8439E-2</v>
      </c>
      <c r="I161">
        <v>100</v>
      </c>
      <c r="K161" s="1">
        <f t="shared" ref="K161:K162" si="13">E161*100</f>
        <v>5.8630000000000004</v>
      </c>
      <c r="L161" s="120">
        <v>5.9</v>
      </c>
    </row>
    <row r="162" spans="3:12" ht="17.25" thickBot="1" x14ac:dyDescent="0.3">
      <c r="D162" t="s">
        <v>47</v>
      </c>
      <c r="E162">
        <v>3.1461000000000003E-2</v>
      </c>
      <c r="F162">
        <v>2.287E-3</v>
      </c>
      <c r="G162">
        <v>2.6974999999999999E-2</v>
      </c>
      <c r="H162">
        <v>3.5945999999999999E-2</v>
      </c>
      <c r="I162">
        <v>100</v>
      </c>
      <c r="K162" s="1">
        <f t="shared" si="13"/>
        <v>3.1461000000000001</v>
      </c>
      <c r="L162" s="120">
        <v>3.1</v>
      </c>
    </row>
    <row r="163" spans="3:12" ht="15.75" thickBot="1" x14ac:dyDescent="0.3"/>
    <row r="164" spans="3:12" ht="17.25" thickBot="1" x14ac:dyDescent="0.3">
      <c r="D164" t="s">
        <v>160</v>
      </c>
      <c r="E164">
        <v>0.12134499999999999</v>
      </c>
      <c r="F164">
        <v>5.4619999999999998E-3</v>
      </c>
      <c r="G164">
        <v>0.11063000000000001</v>
      </c>
      <c r="H164">
        <v>0.13205900000000001</v>
      </c>
      <c r="I164">
        <v>100</v>
      </c>
      <c r="K164" s="1">
        <f>E164*100</f>
        <v>12.134499999999999</v>
      </c>
      <c r="L164" s="119">
        <v>12.1</v>
      </c>
    </row>
    <row r="165" spans="3:12" ht="17.25" thickBot="1" x14ac:dyDescent="0.3">
      <c r="D165" t="s">
        <v>161</v>
      </c>
      <c r="E165">
        <v>0.23821000000000001</v>
      </c>
      <c r="F165">
        <v>9.7630000000000008E-3</v>
      </c>
      <c r="G165">
        <v>0.219058</v>
      </c>
      <c r="H165">
        <v>0.25736100000000001</v>
      </c>
      <c r="I165">
        <v>100</v>
      </c>
      <c r="K165" s="1">
        <f t="shared" ref="K165:K166" si="14">E165*100</f>
        <v>23.821000000000002</v>
      </c>
      <c r="L165" s="120">
        <v>23.8</v>
      </c>
    </row>
    <row r="166" spans="3:12" ht="17.25" thickBot="1" x14ac:dyDescent="0.3">
      <c r="D166" t="s">
        <v>47</v>
      </c>
      <c r="E166">
        <v>0.15878400000000001</v>
      </c>
      <c r="F166">
        <v>4.6889999999999996E-3</v>
      </c>
      <c r="G166">
        <v>0.149586</v>
      </c>
      <c r="H166">
        <v>0.16798299999999999</v>
      </c>
      <c r="I166">
        <v>100</v>
      </c>
      <c r="K166" s="1">
        <f t="shared" si="14"/>
        <v>15.878400000000001</v>
      </c>
      <c r="L166" s="120">
        <v>15.9</v>
      </c>
    </row>
    <row r="171" spans="3:12" ht="16.5" thickBot="1" x14ac:dyDescent="0.3">
      <c r="D171" t="s">
        <v>48</v>
      </c>
      <c r="E171" t="s">
        <v>49</v>
      </c>
      <c r="H171" s="100"/>
      <c r="I171" s="100"/>
      <c r="J171" s="100"/>
      <c r="K171" s="100"/>
    </row>
    <row r="172" spans="3:12" ht="17.25" thickBot="1" x14ac:dyDescent="0.3">
      <c r="C172" s="18">
        <v>2005</v>
      </c>
      <c r="D172" s="14">
        <v>7.4</v>
      </c>
      <c r="E172" s="15">
        <v>23.1</v>
      </c>
    </row>
    <row r="173" spans="3:12" ht="17.25" thickBot="1" x14ac:dyDescent="0.3">
      <c r="C173" s="19">
        <v>2010</v>
      </c>
      <c r="D173" s="15">
        <v>6</v>
      </c>
      <c r="E173" s="15">
        <v>20.5</v>
      </c>
    </row>
    <row r="174" spans="3:12" ht="17.25" thickBot="1" x14ac:dyDescent="0.3">
      <c r="C174" s="19">
        <v>2015</v>
      </c>
      <c r="D174" s="16">
        <v>2.9</v>
      </c>
      <c r="E174" s="16">
        <v>15.2</v>
      </c>
    </row>
    <row r="175" spans="3:12" ht="17.25" thickBot="1" x14ac:dyDescent="0.3">
      <c r="C175" s="20">
        <v>2018</v>
      </c>
      <c r="D175" s="16">
        <v>2.9</v>
      </c>
      <c r="E175" s="17">
        <v>14.2</v>
      </c>
    </row>
    <row r="176" spans="3:12" ht="17.25" thickBot="1" x14ac:dyDescent="0.3">
      <c r="C176" s="19">
        <v>2019</v>
      </c>
      <c r="D176" s="16">
        <v>2.9</v>
      </c>
      <c r="E176" s="16">
        <v>13.8</v>
      </c>
    </row>
    <row r="177" spans="3:12" ht="17.25" thickBot="1" x14ac:dyDescent="0.3">
      <c r="C177" s="20">
        <v>2021</v>
      </c>
      <c r="D177" s="17">
        <v>3.1</v>
      </c>
      <c r="E177" s="17">
        <v>15.9</v>
      </c>
    </row>
    <row r="183" spans="3:12" ht="15.75" thickBot="1" x14ac:dyDescent="0.3"/>
    <row r="184" spans="3:12" ht="15.75" thickBot="1" x14ac:dyDescent="0.3">
      <c r="D184" t="s">
        <v>50</v>
      </c>
      <c r="E184">
        <v>3.591E-3</v>
      </c>
      <c r="F184">
        <v>1.2049999999999999E-3</v>
      </c>
      <c r="G184">
        <v>1.227E-3</v>
      </c>
      <c r="H184">
        <v>5.9550000000000002E-3</v>
      </c>
      <c r="I184">
        <v>100</v>
      </c>
      <c r="K184" s="1">
        <f>E184*100</f>
        <v>0.35909999999999997</v>
      </c>
      <c r="L184" s="53">
        <v>0.4</v>
      </c>
    </row>
    <row r="185" spans="3:12" ht="15.75" thickBot="1" x14ac:dyDescent="0.3">
      <c r="D185" t="s">
        <v>51</v>
      </c>
      <c r="E185">
        <v>2.5125999999999999E-2</v>
      </c>
      <c r="F185">
        <v>4.3930000000000002E-3</v>
      </c>
      <c r="G185">
        <v>1.6508999999999999E-2</v>
      </c>
      <c r="H185">
        <v>3.3743000000000002E-2</v>
      </c>
      <c r="I185">
        <v>100</v>
      </c>
      <c r="K185" s="1">
        <f t="shared" ref="K185:K191" si="15">E185*100</f>
        <v>2.5125999999999999</v>
      </c>
      <c r="L185" s="54">
        <v>2.5</v>
      </c>
    </row>
    <row r="186" spans="3:12" ht="15.75" thickBot="1" x14ac:dyDescent="0.3">
      <c r="D186" t="s">
        <v>52</v>
      </c>
      <c r="E186">
        <v>4.8217000000000003E-2</v>
      </c>
      <c r="F186">
        <v>6.9389999999999999E-3</v>
      </c>
      <c r="G186">
        <v>3.4605999999999998E-2</v>
      </c>
      <c r="H186">
        <v>6.1828000000000001E-2</v>
      </c>
      <c r="I186">
        <v>100</v>
      </c>
      <c r="K186" s="1">
        <f t="shared" si="15"/>
        <v>4.8216999999999999</v>
      </c>
      <c r="L186" s="54">
        <v>4.8</v>
      </c>
    </row>
    <row r="187" spans="3:12" ht="15.75" thickBot="1" x14ac:dyDescent="0.3">
      <c r="D187" t="s">
        <v>53</v>
      </c>
      <c r="E187">
        <v>2.3838000000000002E-2</v>
      </c>
      <c r="F187">
        <v>4.1339999999999997E-3</v>
      </c>
      <c r="G187">
        <v>1.5729E-2</v>
      </c>
      <c r="H187">
        <v>3.1946000000000002E-2</v>
      </c>
      <c r="I187">
        <v>100</v>
      </c>
      <c r="K187" s="1">
        <f t="shared" si="15"/>
        <v>2.3838000000000004</v>
      </c>
      <c r="L187" s="54">
        <v>2.4</v>
      </c>
    </row>
    <row r="188" spans="3:12" ht="15.75" thickBot="1" x14ac:dyDescent="0.3">
      <c r="D188" t="s">
        <v>54</v>
      </c>
      <c r="E188">
        <v>8.1417000000000003E-2</v>
      </c>
      <c r="F188">
        <v>9.2779999999999998E-3</v>
      </c>
      <c r="G188">
        <v>6.3216999999999995E-2</v>
      </c>
      <c r="H188">
        <v>9.9615999999999996E-2</v>
      </c>
      <c r="I188">
        <v>100</v>
      </c>
      <c r="K188" s="1">
        <f t="shared" si="15"/>
        <v>8.1417000000000002</v>
      </c>
      <c r="L188" s="54">
        <v>8.1</v>
      </c>
    </row>
    <row r="189" spans="3:12" ht="15.75" thickBot="1" x14ac:dyDescent="0.3">
      <c r="D189" t="s">
        <v>55</v>
      </c>
      <c r="E189">
        <v>4.4178000000000002E-2</v>
      </c>
      <c r="F189">
        <v>1.0655E-2</v>
      </c>
      <c r="G189">
        <v>2.3278E-2</v>
      </c>
      <c r="H189">
        <v>6.5078999999999998E-2</v>
      </c>
      <c r="I189">
        <v>100</v>
      </c>
      <c r="K189" s="1">
        <f t="shared" si="15"/>
        <v>4.4178000000000006</v>
      </c>
      <c r="L189" s="54">
        <v>4.4000000000000004</v>
      </c>
    </row>
    <row r="190" spans="3:12" ht="15.75" thickBot="1" x14ac:dyDescent="0.3">
      <c r="D190" t="s">
        <v>56</v>
      </c>
      <c r="E190">
        <v>3.5520999999999997E-2</v>
      </c>
      <c r="F190">
        <v>1.6643999999999999E-2</v>
      </c>
      <c r="G190">
        <v>2.872E-3</v>
      </c>
      <c r="H190">
        <v>6.8168999999999993E-2</v>
      </c>
      <c r="I190">
        <v>100</v>
      </c>
      <c r="K190" s="1">
        <f t="shared" si="15"/>
        <v>3.5520999999999998</v>
      </c>
      <c r="L190" s="54">
        <v>3.6</v>
      </c>
    </row>
    <row r="191" spans="3:12" ht="15.75" thickBot="1" x14ac:dyDescent="0.3">
      <c r="D191" t="s">
        <v>47</v>
      </c>
      <c r="E191">
        <v>3.1461000000000003E-2</v>
      </c>
      <c r="F191">
        <v>2.287E-3</v>
      </c>
      <c r="G191">
        <v>2.6974999999999999E-2</v>
      </c>
      <c r="H191">
        <v>3.5945999999999999E-2</v>
      </c>
      <c r="I191">
        <v>100</v>
      </c>
      <c r="K191" s="1">
        <f t="shared" si="15"/>
        <v>3.1461000000000001</v>
      </c>
      <c r="L191" s="54">
        <v>3.1</v>
      </c>
    </row>
    <row r="194" spans="4:17" x14ac:dyDescent="0.25">
      <c r="D194" t="s">
        <v>119</v>
      </c>
      <c r="E194" t="s">
        <v>120</v>
      </c>
      <c r="F194" t="s">
        <v>121</v>
      </c>
      <c r="G194" t="s">
        <v>122</v>
      </c>
      <c r="H194" t="s">
        <v>158</v>
      </c>
      <c r="I194" t="s">
        <v>159</v>
      </c>
    </row>
    <row r="195" spans="4:17" ht="15.75" thickBot="1" x14ac:dyDescent="0.3">
      <c r="K195" s="1"/>
    </row>
    <row r="196" spans="4:17" ht="15.75" thickBot="1" x14ac:dyDescent="0.3">
      <c r="D196" t="s">
        <v>50</v>
      </c>
      <c r="E196">
        <v>4.9109E-2</v>
      </c>
      <c r="F196">
        <v>5.1060000000000003E-3</v>
      </c>
      <c r="G196">
        <v>3.9093000000000003E-2</v>
      </c>
      <c r="H196">
        <v>5.9124999999999997E-2</v>
      </c>
      <c r="I196">
        <v>100</v>
      </c>
      <c r="K196" s="1">
        <f>E196*100</f>
        <v>4.9108999999999998</v>
      </c>
      <c r="L196" s="53">
        <v>4.9000000000000004</v>
      </c>
    </row>
    <row r="197" spans="4:17" ht="15.75" thickBot="1" x14ac:dyDescent="0.3">
      <c r="D197" t="s">
        <v>51</v>
      </c>
      <c r="E197">
        <v>0.14429</v>
      </c>
      <c r="F197">
        <v>1.2470999999999999E-2</v>
      </c>
      <c r="G197">
        <v>0.119828</v>
      </c>
      <c r="H197">
        <v>0.16875200000000001</v>
      </c>
      <c r="I197">
        <v>100</v>
      </c>
      <c r="K197" s="1">
        <f t="shared" ref="K197:K203" si="16">E197*100</f>
        <v>14.429</v>
      </c>
      <c r="L197" s="54">
        <v>14.4</v>
      </c>
    </row>
    <row r="198" spans="4:17" ht="15.75" thickBot="1" x14ac:dyDescent="0.3">
      <c r="D198" t="s">
        <v>52</v>
      </c>
      <c r="E198">
        <v>0.20280300000000001</v>
      </c>
      <c r="F198">
        <v>1.4042000000000001E-2</v>
      </c>
      <c r="G198">
        <v>0.175257</v>
      </c>
      <c r="H198">
        <v>0.230348</v>
      </c>
      <c r="I198">
        <v>100</v>
      </c>
      <c r="K198" s="1">
        <f t="shared" si="16"/>
        <v>20.2803</v>
      </c>
      <c r="L198" s="54">
        <v>20.3</v>
      </c>
    </row>
    <row r="199" spans="4:17" ht="15.75" thickBot="1" x14ac:dyDescent="0.3">
      <c r="D199" t="s">
        <v>53</v>
      </c>
      <c r="E199">
        <v>0.134267</v>
      </c>
      <c r="F199">
        <v>9.9769999999999998E-3</v>
      </c>
      <c r="G199">
        <v>0.11469500000000001</v>
      </c>
      <c r="H199">
        <v>0.153838</v>
      </c>
      <c r="I199">
        <v>100</v>
      </c>
      <c r="K199" s="1">
        <f t="shared" si="16"/>
        <v>13.4267</v>
      </c>
      <c r="L199" s="54">
        <v>13.4</v>
      </c>
    </row>
    <row r="200" spans="4:17" ht="15.75" thickBot="1" x14ac:dyDescent="0.3">
      <c r="D200" t="s">
        <v>54</v>
      </c>
      <c r="E200">
        <v>0.356126</v>
      </c>
      <c r="F200">
        <v>1.7559000000000002E-2</v>
      </c>
      <c r="G200">
        <v>0.321683</v>
      </c>
      <c r="H200">
        <v>0.39056800000000003</v>
      </c>
      <c r="I200">
        <v>100</v>
      </c>
      <c r="K200" s="1">
        <f t="shared" si="16"/>
        <v>35.6126</v>
      </c>
      <c r="L200" s="54">
        <v>35.6</v>
      </c>
    </row>
    <row r="201" spans="4:17" ht="15.75" thickBot="1" x14ac:dyDescent="0.3">
      <c r="D201" t="s">
        <v>55</v>
      </c>
      <c r="E201">
        <v>0.20929</v>
      </c>
      <c r="F201">
        <v>1.7101000000000002E-2</v>
      </c>
      <c r="G201">
        <v>0.17574500000000001</v>
      </c>
      <c r="H201">
        <v>0.242835</v>
      </c>
      <c r="I201">
        <v>100</v>
      </c>
      <c r="K201" s="1">
        <f t="shared" si="16"/>
        <v>20.929000000000002</v>
      </c>
      <c r="L201" s="54">
        <v>20.9</v>
      </c>
    </row>
    <row r="202" spans="4:17" ht="15.75" thickBot="1" x14ac:dyDescent="0.3">
      <c r="D202" t="s">
        <v>56</v>
      </c>
      <c r="E202">
        <v>0.16169900000000001</v>
      </c>
      <c r="F202">
        <v>1.9532000000000001E-2</v>
      </c>
      <c r="G202">
        <v>0.123386</v>
      </c>
      <c r="H202">
        <v>0.200013</v>
      </c>
      <c r="I202">
        <v>100</v>
      </c>
      <c r="K202" s="1">
        <f t="shared" si="16"/>
        <v>16.169900000000002</v>
      </c>
      <c r="L202" s="54">
        <v>16.2</v>
      </c>
    </row>
    <row r="203" spans="4:17" ht="15.75" thickBot="1" x14ac:dyDescent="0.3">
      <c r="D203" t="s">
        <v>47</v>
      </c>
      <c r="E203">
        <v>0.15878400000000001</v>
      </c>
      <c r="F203">
        <v>4.6889999999999996E-3</v>
      </c>
      <c r="G203">
        <v>0.149586</v>
      </c>
      <c r="H203">
        <v>0.16798299999999999</v>
      </c>
      <c r="I203">
        <v>100</v>
      </c>
      <c r="K203" s="1">
        <f t="shared" si="16"/>
        <v>15.878400000000001</v>
      </c>
      <c r="L203" s="54">
        <v>15.9</v>
      </c>
    </row>
    <row r="204" spans="4:17" x14ac:dyDescent="0.25">
      <c r="L204" s="106"/>
    </row>
    <row r="205" spans="4:17" ht="15.75" thickBot="1" x14ac:dyDescent="0.3"/>
    <row r="206" spans="4:17" ht="15.75" thickBot="1" x14ac:dyDescent="0.3">
      <c r="D206" s="64"/>
      <c r="F206" s="22">
        <v>2015</v>
      </c>
      <c r="G206" s="23">
        <v>2021</v>
      </c>
      <c r="P206" s="22">
        <v>2015</v>
      </c>
      <c r="Q206" s="23">
        <v>2021</v>
      </c>
    </row>
    <row r="207" spans="4:17" ht="17.25" thickBot="1" x14ac:dyDescent="0.3">
      <c r="D207" s="64"/>
      <c r="E207" s="65" t="s">
        <v>30</v>
      </c>
      <c r="F207" s="27">
        <v>5.3</v>
      </c>
      <c r="G207" s="104">
        <v>4.9108999999999998</v>
      </c>
      <c r="O207" s="67" t="s">
        <v>112</v>
      </c>
      <c r="P207" s="27">
        <v>5.3</v>
      </c>
      <c r="Q207" s="104">
        <v>4.9108999999999998</v>
      </c>
    </row>
    <row r="208" spans="4:17" ht="33.75" thickBot="1" x14ac:dyDescent="0.3">
      <c r="D208" s="64"/>
      <c r="E208" s="66" t="s">
        <v>31</v>
      </c>
      <c r="F208" s="24">
        <v>11.6</v>
      </c>
      <c r="G208" s="105">
        <v>14.429</v>
      </c>
      <c r="O208" s="68" t="s">
        <v>113</v>
      </c>
      <c r="P208" s="24">
        <v>11.6</v>
      </c>
      <c r="Q208" s="105">
        <v>14.429</v>
      </c>
    </row>
    <row r="209" spans="4:17" ht="17.25" thickBot="1" x14ac:dyDescent="0.3">
      <c r="D209" s="64"/>
      <c r="E209" s="66" t="s">
        <v>38</v>
      </c>
      <c r="F209" s="24">
        <v>28.4</v>
      </c>
      <c r="G209" s="105">
        <v>20.2803</v>
      </c>
      <c r="O209" s="68" t="s">
        <v>114</v>
      </c>
      <c r="P209" s="24">
        <v>28.4</v>
      </c>
      <c r="Q209" s="105">
        <v>20.2803</v>
      </c>
    </row>
    <row r="210" spans="4:17" ht="17.25" thickBot="1" x14ac:dyDescent="0.3">
      <c r="D210" s="64"/>
      <c r="E210" s="66" t="s">
        <v>33</v>
      </c>
      <c r="F210" s="24">
        <v>11.5</v>
      </c>
      <c r="G210" s="105">
        <v>13.4267</v>
      </c>
      <c r="O210" s="68" t="s">
        <v>115</v>
      </c>
      <c r="P210" s="24">
        <v>11.5</v>
      </c>
      <c r="Q210" s="105">
        <v>13.4267</v>
      </c>
    </row>
    <row r="211" spans="4:17" ht="17.25" thickBot="1" x14ac:dyDescent="0.3">
      <c r="D211" s="64"/>
      <c r="E211" s="66" t="s">
        <v>39</v>
      </c>
      <c r="F211" s="24">
        <v>30.8</v>
      </c>
      <c r="G211" s="105">
        <v>35.6126</v>
      </c>
      <c r="O211" s="68" t="s">
        <v>116</v>
      </c>
      <c r="P211" s="24">
        <v>30.8</v>
      </c>
      <c r="Q211" s="105">
        <v>35.6126</v>
      </c>
    </row>
    <row r="212" spans="4:17" ht="33.75" thickBot="1" x14ac:dyDescent="0.3">
      <c r="D212" s="64"/>
      <c r="E212" s="66" t="s">
        <v>35</v>
      </c>
      <c r="F212" s="24">
        <v>18.600000000000001</v>
      </c>
      <c r="G212" s="105">
        <v>20.929000000000002</v>
      </c>
      <c r="O212" s="68" t="s">
        <v>117</v>
      </c>
      <c r="P212" s="24">
        <v>18.600000000000001</v>
      </c>
      <c r="Q212" s="105">
        <v>20.929000000000002</v>
      </c>
    </row>
    <row r="213" spans="4:17" ht="17.25" thickBot="1" x14ac:dyDescent="0.3">
      <c r="E213" s="66" t="s">
        <v>41</v>
      </c>
      <c r="F213" s="24">
        <v>17.600000000000001</v>
      </c>
      <c r="G213" s="105">
        <v>16.169900000000002</v>
      </c>
      <c r="O213" s="68" t="s">
        <v>118</v>
      </c>
      <c r="P213" s="24">
        <v>17.600000000000001</v>
      </c>
      <c r="Q213" s="105">
        <v>16.169900000000002</v>
      </c>
    </row>
    <row r="214" spans="4:17" x14ac:dyDescent="0.25">
      <c r="G214" s="1"/>
    </row>
    <row r="229" spans="5:19" ht="15.75" thickBot="1" x14ac:dyDescent="0.3">
      <c r="E229" s="55"/>
      <c r="F229" s="58">
        <v>2015</v>
      </c>
      <c r="G229" s="56">
        <v>2021</v>
      </c>
      <c r="H229" s="59"/>
      <c r="Q229" s="55"/>
      <c r="R229" s="58">
        <v>2015</v>
      </c>
      <c r="S229" s="56">
        <v>2021</v>
      </c>
    </row>
    <row r="230" spans="5:19" ht="17.25" thickBot="1" x14ac:dyDescent="0.3">
      <c r="E230" s="55" t="s">
        <v>30</v>
      </c>
      <c r="F230" s="61">
        <v>0.3</v>
      </c>
      <c r="G230" s="63">
        <v>0.4</v>
      </c>
      <c r="H230" s="60"/>
      <c r="J230" s="59"/>
      <c r="K230" s="59"/>
      <c r="L230" s="59"/>
      <c r="Q230" s="67" t="s">
        <v>112</v>
      </c>
      <c r="R230" s="61">
        <v>0.3</v>
      </c>
      <c r="S230" s="63">
        <v>0.4</v>
      </c>
    </row>
    <row r="231" spans="5:19" ht="33.75" thickBot="1" x14ac:dyDescent="0.3">
      <c r="E231" s="55" t="s">
        <v>31</v>
      </c>
      <c r="F231" s="62">
        <v>1.6</v>
      </c>
      <c r="G231" s="63">
        <v>2.5</v>
      </c>
      <c r="H231" s="60"/>
      <c r="J231" s="60"/>
      <c r="K231" s="60"/>
      <c r="L231" s="60"/>
      <c r="Q231" s="68" t="s">
        <v>113</v>
      </c>
      <c r="R231" s="62">
        <v>1.6</v>
      </c>
      <c r="S231" s="63">
        <v>2.5</v>
      </c>
    </row>
    <row r="232" spans="5:19" ht="17.25" thickBot="1" x14ac:dyDescent="0.3">
      <c r="E232" s="55" t="s">
        <v>38</v>
      </c>
      <c r="F232" s="62">
        <v>6.4</v>
      </c>
      <c r="G232" s="63">
        <v>4.8</v>
      </c>
      <c r="H232" s="60"/>
      <c r="J232" s="60"/>
      <c r="K232" s="60"/>
      <c r="L232" s="60"/>
      <c r="Q232" s="68" t="s">
        <v>114</v>
      </c>
      <c r="R232" s="62">
        <v>6.4</v>
      </c>
      <c r="S232" s="63">
        <v>4.8</v>
      </c>
    </row>
    <row r="233" spans="5:19" ht="17.25" thickBot="1" x14ac:dyDescent="0.3">
      <c r="E233" s="55" t="s">
        <v>33</v>
      </c>
      <c r="F233" s="62">
        <v>1.9</v>
      </c>
      <c r="G233" s="63">
        <v>2.4</v>
      </c>
      <c r="H233" s="60"/>
      <c r="J233" s="60"/>
      <c r="K233" s="60"/>
      <c r="L233" s="60"/>
      <c r="Q233" s="68" t="s">
        <v>115</v>
      </c>
      <c r="R233" s="62">
        <v>1.9</v>
      </c>
      <c r="S233" s="63">
        <v>2.4</v>
      </c>
    </row>
    <row r="234" spans="5:19" ht="17.25" thickBot="1" x14ac:dyDescent="0.3">
      <c r="E234" s="55" t="s">
        <v>39</v>
      </c>
      <c r="F234" s="62">
        <v>8.4</v>
      </c>
      <c r="G234" s="63">
        <v>8.1</v>
      </c>
      <c r="H234" s="60"/>
      <c r="J234" s="60"/>
      <c r="K234" s="60"/>
      <c r="L234" s="60"/>
      <c r="Q234" s="68" t="s">
        <v>116</v>
      </c>
      <c r="R234" s="62">
        <v>8.4</v>
      </c>
      <c r="S234" s="63">
        <v>8.1</v>
      </c>
    </row>
    <row r="235" spans="5:19" ht="33.75" thickBot="1" x14ac:dyDescent="0.3">
      <c r="E235" s="55" t="s">
        <v>35</v>
      </c>
      <c r="F235" s="62">
        <v>3</v>
      </c>
      <c r="G235" s="63">
        <v>4.4000000000000004</v>
      </c>
      <c r="H235" s="60"/>
      <c r="J235" s="60"/>
      <c r="K235" s="60"/>
      <c r="L235" s="60"/>
      <c r="Q235" s="68" t="s">
        <v>117</v>
      </c>
      <c r="R235" s="62">
        <v>3</v>
      </c>
      <c r="S235" s="63">
        <v>4.4000000000000004</v>
      </c>
    </row>
    <row r="236" spans="5:19" ht="17.25" thickBot="1" x14ac:dyDescent="0.3">
      <c r="E236" s="55" t="s">
        <v>41</v>
      </c>
      <c r="F236" s="62">
        <v>2.6</v>
      </c>
      <c r="G236" s="63">
        <v>3.6</v>
      </c>
      <c r="H236" s="60"/>
      <c r="J236" s="60"/>
      <c r="K236" s="60"/>
      <c r="L236" s="60"/>
      <c r="Q236" s="68" t="s">
        <v>118</v>
      </c>
      <c r="R236" s="62">
        <v>2.6</v>
      </c>
      <c r="S236" s="63">
        <v>3.6</v>
      </c>
    </row>
    <row r="237" spans="5:19" ht="15.75" thickBot="1" x14ac:dyDescent="0.3">
      <c r="E237" s="55" t="s">
        <v>59</v>
      </c>
      <c r="F237" s="62">
        <v>2.9</v>
      </c>
      <c r="G237" s="63">
        <v>3.1</v>
      </c>
      <c r="H237" s="60"/>
      <c r="J237" s="60"/>
      <c r="K237" s="60"/>
      <c r="L237" s="60"/>
    </row>
    <row r="238" spans="5:19" x14ac:dyDescent="0.25">
      <c r="J238" s="60"/>
      <c r="K238" s="60"/>
      <c r="L238" s="60"/>
    </row>
    <row r="250" spans="4:12" x14ac:dyDescent="0.25">
      <c r="D250" t="s">
        <v>119</v>
      </c>
      <c r="E250" t="s">
        <v>120</v>
      </c>
      <c r="F250" t="s">
        <v>121</v>
      </c>
      <c r="G250" t="s">
        <v>122</v>
      </c>
      <c r="H250" t="s">
        <v>158</v>
      </c>
      <c r="I250" t="s">
        <v>159</v>
      </c>
    </row>
    <row r="251" spans="4:12" ht="15.75" thickBot="1" x14ac:dyDescent="0.3"/>
    <row r="252" spans="4:12" ht="15.75" thickBot="1" x14ac:dyDescent="0.3">
      <c r="D252" t="s">
        <v>171</v>
      </c>
      <c r="E252">
        <v>2.6580000000000002E-3</v>
      </c>
      <c r="F252">
        <v>1.856E-3</v>
      </c>
      <c r="G252">
        <v>-9.8299999999999993E-4</v>
      </c>
      <c r="H252">
        <v>6.2989999999999999E-3</v>
      </c>
      <c r="I252">
        <v>100</v>
      </c>
      <c r="K252" s="1">
        <f>E252*100</f>
        <v>0.26580000000000004</v>
      </c>
      <c r="L252" s="121">
        <v>0.3</v>
      </c>
    </row>
    <row r="253" spans="4:12" ht="15.75" thickBot="1" x14ac:dyDescent="0.3">
      <c r="D253" t="s">
        <v>172</v>
      </c>
      <c r="E253">
        <v>3.0730000000000002E-3</v>
      </c>
      <c r="F253">
        <v>2.1450000000000002E-3</v>
      </c>
      <c r="G253">
        <v>-1.1349999999999999E-3</v>
      </c>
      <c r="H253">
        <v>7.2810000000000001E-3</v>
      </c>
      <c r="I253">
        <v>100</v>
      </c>
      <c r="K253" s="1">
        <f t="shared" ref="K253:K276" si="17">E253*100</f>
        <v>0.30730000000000002</v>
      </c>
      <c r="L253" s="122">
        <v>0.3</v>
      </c>
    </row>
    <row r="254" spans="4:12" ht="15.75" thickBot="1" x14ac:dyDescent="0.3">
      <c r="D254" t="s">
        <v>173</v>
      </c>
      <c r="E254">
        <v>3.8409999999999998E-3</v>
      </c>
      <c r="F254">
        <v>2.7130000000000001E-3</v>
      </c>
      <c r="G254">
        <v>-1.48E-3</v>
      </c>
      <c r="H254">
        <v>9.162E-3</v>
      </c>
      <c r="I254">
        <v>100</v>
      </c>
      <c r="K254" s="1">
        <f t="shared" si="17"/>
        <v>0.3841</v>
      </c>
      <c r="L254" s="123">
        <v>0.4</v>
      </c>
    </row>
    <row r="255" spans="4:12" ht="15.75" thickBot="1" x14ac:dyDescent="0.3">
      <c r="D255" t="s">
        <v>174</v>
      </c>
      <c r="E255">
        <v>6.3340000000000002E-3</v>
      </c>
      <c r="F255">
        <v>3.519E-3</v>
      </c>
      <c r="G255">
        <v>-5.6800000000000004E-4</v>
      </c>
      <c r="H255">
        <v>1.3237000000000001E-2</v>
      </c>
      <c r="I255">
        <v>100</v>
      </c>
      <c r="K255" s="1">
        <f t="shared" si="17"/>
        <v>0.63340000000000007</v>
      </c>
      <c r="L255" s="122">
        <v>0.6</v>
      </c>
    </row>
    <row r="256" spans="4:12" ht="15.75" thickBot="1" x14ac:dyDescent="0.3">
      <c r="D256" t="s">
        <v>175</v>
      </c>
      <c r="E256">
        <v>2.8010000000000001E-3</v>
      </c>
      <c r="F256">
        <v>1.642E-3</v>
      </c>
      <c r="G256">
        <v>-4.2099999999999999E-4</v>
      </c>
      <c r="H256">
        <v>6.0219999999999996E-3</v>
      </c>
      <c r="I256">
        <v>100</v>
      </c>
      <c r="K256" s="1">
        <f t="shared" si="17"/>
        <v>0.28010000000000002</v>
      </c>
      <c r="L256" s="123">
        <v>0.3</v>
      </c>
    </row>
    <row r="257" spans="4:12" ht="15.75" thickBot="1" x14ac:dyDescent="0.3">
      <c r="D257" t="s">
        <v>176</v>
      </c>
      <c r="E257">
        <v>6.8377999999999994E-2</v>
      </c>
      <c r="F257">
        <v>1.6816000000000001E-2</v>
      </c>
      <c r="G257">
        <v>3.5393000000000001E-2</v>
      </c>
      <c r="H257">
        <v>0.101364</v>
      </c>
      <c r="I257">
        <v>100</v>
      </c>
      <c r="K257" s="1">
        <f t="shared" si="17"/>
        <v>6.8377999999999997</v>
      </c>
      <c r="L257" s="122">
        <v>6.8</v>
      </c>
    </row>
    <row r="258" spans="4:12" ht="15.75" thickBot="1" x14ac:dyDescent="0.3">
      <c r="D258" t="s">
        <v>177</v>
      </c>
      <c r="E258">
        <v>4.3818000000000003E-2</v>
      </c>
      <c r="F258">
        <v>9.5510000000000005E-3</v>
      </c>
      <c r="G258">
        <v>2.5082E-2</v>
      </c>
      <c r="H258">
        <v>6.2552999999999997E-2</v>
      </c>
      <c r="I258">
        <v>100</v>
      </c>
      <c r="K258" s="1">
        <f t="shared" si="17"/>
        <v>4.3818000000000001</v>
      </c>
      <c r="L258" s="123">
        <v>4.4000000000000004</v>
      </c>
    </row>
    <row r="259" spans="4:12" ht="15.75" thickBot="1" x14ac:dyDescent="0.3">
      <c r="D259" t="s">
        <v>178</v>
      </c>
      <c r="E259">
        <v>3.4174999999999997E-2</v>
      </c>
      <c r="F259">
        <v>1.0241999999999999E-2</v>
      </c>
      <c r="G259">
        <v>1.4085E-2</v>
      </c>
      <c r="H259">
        <v>5.4265000000000001E-2</v>
      </c>
      <c r="I259">
        <v>100</v>
      </c>
      <c r="K259" s="1">
        <f t="shared" si="17"/>
        <v>3.4174999999999995</v>
      </c>
      <c r="L259" s="122">
        <v>3.4</v>
      </c>
    </row>
    <row r="260" spans="4:12" ht="15.75" thickBot="1" x14ac:dyDescent="0.3">
      <c r="D260" t="s">
        <v>179</v>
      </c>
      <c r="E260">
        <v>1.8571000000000001E-2</v>
      </c>
      <c r="F260">
        <v>5.9969999999999997E-3</v>
      </c>
      <c r="G260">
        <v>6.8069999999999997E-3</v>
      </c>
      <c r="H260">
        <v>3.0335999999999998E-2</v>
      </c>
      <c r="I260">
        <v>100</v>
      </c>
      <c r="K260" s="1">
        <f t="shared" si="17"/>
        <v>1.8571</v>
      </c>
      <c r="L260" s="123">
        <v>1.9</v>
      </c>
    </row>
    <row r="261" spans="4:12" ht="15.75" thickBot="1" x14ac:dyDescent="0.3">
      <c r="D261" t="s">
        <v>180</v>
      </c>
      <c r="E261">
        <v>6.9751999999999995E-2</v>
      </c>
      <c r="F261">
        <v>2.1507999999999999E-2</v>
      </c>
      <c r="G261">
        <v>2.7563000000000001E-2</v>
      </c>
      <c r="H261">
        <v>0.111942</v>
      </c>
      <c r="I261">
        <v>100</v>
      </c>
      <c r="K261" s="1">
        <f t="shared" si="17"/>
        <v>6.9751999999999992</v>
      </c>
      <c r="L261" s="122">
        <v>7</v>
      </c>
    </row>
    <row r="262" spans="4:12" ht="15.75" thickBot="1" x14ac:dyDescent="0.3">
      <c r="D262" t="s">
        <v>181</v>
      </c>
      <c r="E262">
        <v>9.5944000000000002E-2</v>
      </c>
      <c r="F262">
        <v>1.8727000000000001E-2</v>
      </c>
      <c r="G262">
        <v>5.9208999999999998E-2</v>
      </c>
      <c r="H262">
        <v>0.13267799999999999</v>
      </c>
      <c r="I262">
        <v>100</v>
      </c>
      <c r="K262" s="1">
        <f t="shared" si="17"/>
        <v>9.5944000000000003</v>
      </c>
      <c r="L262" s="123">
        <v>9.6</v>
      </c>
    </row>
    <row r="263" spans="4:12" ht="15.75" thickBot="1" x14ac:dyDescent="0.3">
      <c r="D263" t="s">
        <v>182</v>
      </c>
      <c r="E263">
        <v>3.4217999999999998E-2</v>
      </c>
      <c r="F263">
        <v>8.0759999999999998E-3</v>
      </c>
      <c r="G263">
        <v>1.8376E-2</v>
      </c>
      <c r="H263">
        <v>5.0058999999999999E-2</v>
      </c>
      <c r="I263">
        <v>100</v>
      </c>
      <c r="K263" s="1">
        <f t="shared" si="17"/>
        <v>3.4217999999999997</v>
      </c>
      <c r="L263" s="122">
        <v>3.4</v>
      </c>
    </row>
    <row r="264" spans="4:12" ht="15.75" thickBot="1" x14ac:dyDescent="0.3">
      <c r="D264" t="s">
        <v>183</v>
      </c>
      <c r="E264">
        <v>3.6183E-2</v>
      </c>
      <c r="F264">
        <v>1.3672E-2</v>
      </c>
      <c r="G264">
        <v>9.3650000000000001E-3</v>
      </c>
      <c r="H264">
        <v>6.3002000000000002E-2</v>
      </c>
      <c r="I264">
        <v>100</v>
      </c>
      <c r="K264" s="1">
        <f t="shared" si="17"/>
        <v>3.6183000000000001</v>
      </c>
      <c r="L264" s="123">
        <v>3.6</v>
      </c>
    </row>
    <row r="265" spans="4:12" ht="15.75" thickBot="1" x14ac:dyDescent="0.3">
      <c r="D265" t="s">
        <v>184</v>
      </c>
      <c r="E265">
        <v>3.6020000000000002E-3</v>
      </c>
      <c r="F265">
        <v>2.5119999999999999E-3</v>
      </c>
      <c r="G265">
        <v>-1.3259999999999999E-3</v>
      </c>
      <c r="H265">
        <v>8.5299999999999994E-3</v>
      </c>
      <c r="I265">
        <v>100</v>
      </c>
      <c r="K265" s="1">
        <f t="shared" si="17"/>
        <v>0.36020000000000002</v>
      </c>
      <c r="L265" s="122">
        <v>0.4</v>
      </c>
    </row>
    <row r="266" spans="4:12" ht="15.75" thickBot="1" x14ac:dyDescent="0.3">
      <c r="D266" t="s">
        <v>185</v>
      </c>
      <c r="E266">
        <v>1.7767999999999999E-2</v>
      </c>
      <c r="F266">
        <v>4.9579999999999997E-3</v>
      </c>
      <c r="G266">
        <v>8.0429999999999998E-3</v>
      </c>
      <c r="H266">
        <v>2.7494000000000001E-2</v>
      </c>
      <c r="I266">
        <v>100</v>
      </c>
      <c r="K266" s="1">
        <f t="shared" si="17"/>
        <v>1.7767999999999999</v>
      </c>
      <c r="L266" s="123">
        <v>1.8</v>
      </c>
    </row>
    <row r="267" spans="4:12" ht="15.75" thickBot="1" x14ac:dyDescent="0.3">
      <c r="D267" t="s">
        <v>186</v>
      </c>
      <c r="E267">
        <v>0.105487</v>
      </c>
      <c r="F267">
        <v>1.5876000000000001E-2</v>
      </c>
      <c r="G267">
        <v>7.4344999999999994E-2</v>
      </c>
      <c r="H267">
        <v>0.136629</v>
      </c>
      <c r="I267">
        <v>100</v>
      </c>
      <c r="K267" s="1">
        <f t="shared" si="17"/>
        <v>10.5487</v>
      </c>
      <c r="L267" s="122">
        <v>10.5</v>
      </c>
    </row>
    <row r="268" spans="4:12" ht="15.75" thickBot="1" x14ac:dyDescent="0.3">
      <c r="D268" t="s">
        <v>187</v>
      </c>
      <c r="E268">
        <v>4.8592000000000003E-2</v>
      </c>
      <c r="F268">
        <v>1.0145E-2</v>
      </c>
      <c r="G268">
        <v>2.8691999999999999E-2</v>
      </c>
      <c r="H268">
        <v>6.8492999999999998E-2</v>
      </c>
      <c r="I268">
        <v>100</v>
      </c>
      <c r="K268" s="1">
        <f t="shared" si="17"/>
        <v>4.8592000000000004</v>
      </c>
      <c r="L268" s="123">
        <v>4.9000000000000004</v>
      </c>
    </row>
    <row r="269" spans="4:12" ht="15.75" thickBot="1" x14ac:dyDescent="0.3">
      <c r="D269" t="s">
        <v>188</v>
      </c>
      <c r="E269">
        <v>8.3230999999999999E-2</v>
      </c>
      <c r="F269">
        <v>1.9332999999999999E-2</v>
      </c>
      <c r="G269">
        <v>4.5309000000000002E-2</v>
      </c>
      <c r="H269">
        <v>0.121154</v>
      </c>
      <c r="I269">
        <v>100</v>
      </c>
      <c r="K269" s="1">
        <f t="shared" si="17"/>
        <v>8.3231000000000002</v>
      </c>
      <c r="L269" s="122">
        <v>8.3000000000000007</v>
      </c>
    </row>
    <row r="270" spans="4:12" ht="15.75" thickBot="1" x14ac:dyDescent="0.3">
      <c r="D270" t="s">
        <v>189</v>
      </c>
      <c r="E270">
        <v>3.4676999999999999E-2</v>
      </c>
      <c r="F270">
        <v>8.5159999999999993E-3</v>
      </c>
      <c r="G270">
        <v>1.7971999999999998E-2</v>
      </c>
      <c r="H270">
        <v>5.1381999999999997E-2</v>
      </c>
      <c r="I270">
        <v>100</v>
      </c>
      <c r="K270" s="1">
        <f t="shared" si="17"/>
        <v>3.4676999999999998</v>
      </c>
      <c r="L270" s="123">
        <v>3.5</v>
      </c>
    </row>
    <row r="271" spans="4:12" ht="15.75" thickBot="1" x14ac:dyDescent="0.3">
      <c r="D271" t="s">
        <v>190</v>
      </c>
      <c r="E271">
        <v>5.1277999999999997E-2</v>
      </c>
      <c r="F271">
        <v>2.0431000000000001E-2</v>
      </c>
      <c r="G271">
        <v>1.1202E-2</v>
      </c>
      <c r="H271">
        <v>9.1355000000000006E-2</v>
      </c>
      <c r="I271">
        <v>100</v>
      </c>
      <c r="K271" s="1">
        <f t="shared" si="17"/>
        <v>5.1277999999999997</v>
      </c>
      <c r="L271" s="122">
        <v>5.0999999999999996</v>
      </c>
    </row>
    <row r="272" spans="4:12" ht="15.75" thickBot="1" x14ac:dyDescent="0.3">
      <c r="D272" t="s">
        <v>191</v>
      </c>
      <c r="E272">
        <v>4.4714999999999998E-2</v>
      </c>
      <c r="F272">
        <v>1.4433E-2</v>
      </c>
      <c r="G272">
        <v>1.6404999999999999E-2</v>
      </c>
      <c r="H272">
        <v>7.3025999999999994E-2</v>
      </c>
      <c r="I272">
        <v>100</v>
      </c>
      <c r="K272" s="1">
        <f t="shared" si="17"/>
        <v>4.4714999999999998</v>
      </c>
      <c r="L272" s="123">
        <v>4.5</v>
      </c>
    </row>
    <row r="273" spans="4:12" ht="15.75" thickBot="1" x14ac:dyDescent="0.3">
      <c r="D273" t="s">
        <v>192</v>
      </c>
      <c r="E273">
        <v>1.2728E-2</v>
      </c>
      <c r="F273">
        <v>4.5960000000000003E-3</v>
      </c>
      <c r="G273">
        <v>3.7130000000000002E-3</v>
      </c>
      <c r="H273">
        <v>2.1742999999999998E-2</v>
      </c>
      <c r="I273">
        <v>100</v>
      </c>
      <c r="K273" s="1">
        <f t="shared" si="17"/>
        <v>1.2727999999999999</v>
      </c>
      <c r="L273" s="122">
        <v>1.3</v>
      </c>
    </row>
    <row r="274" spans="4:12" ht="15.75" thickBot="1" x14ac:dyDescent="0.3">
      <c r="D274" t="s">
        <v>193</v>
      </c>
      <c r="E274">
        <v>8.9720000000000008E-3</v>
      </c>
      <c r="F274">
        <v>8.7010000000000004E-3</v>
      </c>
      <c r="G274">
        <v>-8.0960000000000008E-3</v>
      </c>
      <c r="H274">
        <v>2.6039E-2</v>
      </c>
      <c r="I274">
        <v>100</v>
      </c>
      <c r="K274" s="1">
        <f t="shared" si="17"/>
        <v>0.89720000000000011</v>
      </c>
      <c r="L274" s="123">
        <v>0.9</v>
      </c>
    </row>
    <row r="275" spans="4:12" ht="15.75" thickBot="1" x14ac:dyDescent="0.3">
      <c r="D275" t="s">
        <v>194</v>
      </c>
      <c r="E275">
        <v>9.9289000000000002E-2</v>
      </c>
      <c r="F275">
        <v>5.9381000000000003E-2</v>
      </c>
      <c r="G275">
        <v>-1.7191999999999999E-2</v>
      </c>
      <c r="H275">
        <v>0.21576899999999999</v>
      </c>
      <c r="I275">
        <v>100</v>
      </c>
      <c r="K275" s="1">
        <f t="shared" si="17"/>
        <v>9.9289000000000005</v>
      </c>
      <c r="L275" s="122">
        <v>9.9</v>
      </c>
    </row>
    <row r="276" spans="4:12" ht="15.75" thickBot="1" x14ac:dyDescent="0.3">
      <c r="D276" t="s">
        <v>47</v>
      </c>
      <c r="E276">
        <v>3.1461000000000003E-2</v>
      </c>
      <c r="F276">
        <v>2.287E-3</v>
      </c>
      <c r="G276">
        <v>2.6974999999999999E-2</v>
      </c>
      <c r="H276">
        <v>3.5945999999999999E-2</v>
      </c>
      <c r="I276">
        <v>100</v>
      </c>
      <c r="K276" s="1">
        <f t="shared" si="17"/>
        <v>3.1461000000000001</v>
      </c>
      <c r="L276" s="123">
        <v>3.1</v>
      </c>
    </row>
    <row r="278" spans="4:12" x14ac:dyDescent="0.25">
      <c r="D278" t="s">
        <v>84</v>
      </c>
    </row>
    <row r="282" spans="4:12" x14ac:dyDescent="0.25">
      <c r="D282" t="s">
        <v>119</v>
      </c>
      <c r="E282" t="s">
        <v>120</v>
      </c>
      <c r="F282" t="s">
        <v>121</v>
      </c>
      <c r="G282" t="s">
        <v>122</v>
      </c>
      <c r="H282" t="s">
        <v>158</v>
      </c>
      <c r="I282" t="s">
        <v>162</v>
      </c>
    </row>
    <row r="283" spans="4:12" ht="15.75" thickBot="1" x14ac:dyDescent="0.3"/>
    <row r="284" spans="4:12" ht="15.75" thickBot="1" x14ac:dyDescent="0.3">
      <c r="D284" t="s">
        <v>171</v>
      </c>
      <c r="E284">
        <v>3.7003000000000001E-2</v>
      </c>
      <c r="F284">
        <v>7.515E-3</v>
      </c>
      <c r="G284">
        <v>2.2261E-2</v>
      </c>
      <c r="H284">
        <v>5.1743999999999998E-2</v>
      </c>
      <c r="I284">
        <v>100</v>
      </c>
      <c r="K284" s="1">
        <f>E284*100</f>
        <v>3.7002999999999999</v>
      </c>
      <c r="L284" s="124">
        <v>3.7</v>
      </c>
    </row>
    <row r="285" spans="4:12" ht="15.75" thickBot="1" x14ac:dyDescent="0.3">
      <c r="D285" t="s">
        <v>172</v>
      </c>
      <c r="E285">
        <v>5.2548999999999998E-2</v>
      </c>
      <c r="F285">
        <v>9.2569999999999996E-3</v>
      </c>
      <c r="G285">
        <v>3.4390999999999998E-2</v>
      </c>
      <c r="H285">
        <v>7.0707000000000006E-2</v>
      </c>
      <c r="I285">
        <v>100</v>
      </c>
      <c r="K285" s="1">
        <f t="shared" ref="K285:K308" si="18">E285*100</f>
        <v>5.2549000000000001</v>
      </c>
      <c r="L285" s="72">
        <v>5.3</v>
      </c>
    </row>
    <row r="286" spans="4:12" ht="15.75" thickBot="1" x14ac:dyDescent="0.3">
      <c r="D286" t="s">
        <v>173</v>
      </c>
      <c r="E286">
        <v>5.5467000000000002E-2</v>
      </c>
      <c r="F286">
        <v>1.3172E-2</v>
      </c>
      <c r="G286">
        <v>2.9628999999999999E-2</v>
      </c>
      <c r="H286">
        <v>8.1305000000000002E-2</v>
      </c>
      <c r="I286">
        <v>100</v>
      </c>
      <c r="K286" s="1">
        <f t="shared" si="18"/>
        <v>5.5467000000000004</v>
      </c>
      <c r="L286" s="73">
        <v>5.5</v>
      </c>
    </row>
    <row r="287" spans="4:12" ht="15.75" thickBot="1" x14ac:dyDescent="0.3">
      <c r="D287" t="s">
        <v>174</v>
      </c>
      <c r="E287">
        <v>6.3542000000000001E-2</v>
      </c>
      <c r="F287">
        <v>1.0869E-2</v>
      </c>
      <c r="G287">
        <v>4.2220000000000001E-2</v>
      </c>
      <c r="H287">
        <v>8.4862999999999994E-2</v>
      </c>
      <c r="I287">
        <v>100</v>
      </c>
      <c r="K287" s="1">
        <f t="shared" si="18"/>
        <v>6.3542000000000005</v>
      </c>
      <c r="L287" s="72">
        <v>6.4</v>
      </c>
    </row>
    <row r="288" spans="4:12" ht="15.75" thickBot="1" x14ac:dyDescent="0.3">
      <c r="D288" t="s">
        <v>175</v>
      </c>
      <c r="E288">
        <v>5.7357999999999999E-2</v>
      </c>
      <c r="F288">
        <v>1.023E-2</v>
      </c>
      <c r="G288">
        <v>3.7289999999999997E-2</v>
      </c>
      <c r="H288">
        <v>7.7424999999999994E-2</v>
      </c>
      <c r="I288">
        <v>100</v>
      </c>
      <c r="K288" s="1">
        <f t="shared" si="18"/>
        <v>5.7358000000000002</v>
      </c>
      <c r="L288" s="73">
        <v>5.7</v>
      </c>
    </row>
    <row r="289" spans="4:12" ht="15.75" thickBot="1" x14ac:dyDescent="0.3">
      <c r="D289" t="s">
        <v>176</v>
      </c>
      <c r="E289">
        <v>0.27224300000000001</v>
      </c>
      <c r="F289">
        <v>2.8731E-2</v>
      </c>
      <c r="G289">
        <v>0.21588499999999999</v>
      </c>
      <c r="H289">
        <v>0.32860200000000001</v>
      </c>
      <c r="I289">
        <v>100</v>
      </c>
      <c r="K289" s="1">
        <f t="shared" si="18"/>
        <v>27.224299999999999</v>
      </c>
      <c r="L289" s="72">
        <v>27.2</v>
      </c>
    </row>
    <row r="290" spans="4:12" ht="15.75" thickBot="1" x14ac:dyDescent="0.3">
      <c r="D290" t="s">
        <v>177</v>
      </c>
      <c r="E290">
        <v>0.22994800000000001</v>
      </c>
      <c r="F290">
        <v>2.3297999999999999E-2</v>
      </c>
      <c r="G290">
        <v>0.184248</v>
      </c>
      <c r="H290">
        <v>0.275648</v>
      </c>
      <c r="I290">
        <v>100</v>
      </c>
      <c r="K290" s="1">
        <f t="shared" si="18"/>
        <v>22.994800000000001</v>
      </c>
      <c r="L290" s="73">
        <v>23</v>
      </c>
    </row>
    <row r="291" spans="4:12" ht="15.75" thickBot="1" x14ac:dyDescent="0.3">
      <c r="D291" t="s">
        <v>178</v>
      </c>
      <c r="E291">
        <v>0.17607300000000001</v>
      </c>
      <c r="F291">
        <v>2.5155E-2</v>
      </c>
      <c r="G291">
        <v>0.12672900000000001</v>
      </c>
      <c r="H291">
        <v>0.22541700000000001</v>
      </c>
      <c r="I291">
        <v>100</v>
      </c>
      <c r="K291" s="1">
        <f t="shared" si="18"/>
        <v>17.607300000000002</v>
      </c>
      <c r="L291" s="72">
        <v>17.600000000000001</v>
      </c>
    </row>
    <row r="292" spans="4:12" ht="15.75" thickBot="1" x14ac:dyDescent="0.3">
      <c r="D292" t="s">
        <v>179</v>
      </c>
      <c r="E292">
        <v>0.14421800000000001</v>
      </c>
      <c r="F292">
        <v>2.0823999999999999E-2</v>
      </c>
      <c r="G292">
        <v>0.10337</v>
      </c>
      <c r="H292">
        <v>0.18506700000000001</v>
      </c>
      <c r="I292">
        <v>100</v>
      </c>
      <c r="K292" s="1">
        <f t="shared" si="18"/>
        <v>14.421800000000001</v>
      </c>
      <c r="L292" s="73">
        <v>14.4</v>
      </c>
    </row>
    <row r="293" spans="4:12" ht="15.75" thickBot="1" x14ac:dyDescent="0.3">
      <c r="D293" t="s">
        <v>180</v>
      </c>
      <c r="E293">
        <v>0.25565199999999999</v>
      </c>
      <c r="F293">
        <v>3.6422999999999997E-2</v>
      </c>
      <c r="G293">
        <v>0.18420500000000001</v>
      </c>
      <c r="H293">
        <v>0.327098</v>
      </c>
      <c r="I293">
        <v>100</v>
      </c>
      <c r="K293" s="1">
        <f t="shared" si="18"/>
        <v>25.565199999999997</v>
      </c>
      <c r="L293" s="72">
        <v>25.6</v>
      </c>
    </row>
    <row r="294" spans="4:12" ht="15.75" thickBot="1" x14ac:dyDescent="0.3">
      <c r="D294" t="s">
        <v>181</v>
      </c>
      <c r="E294">
        <v>0.28462300000000001</v>
      </c>
      <c r="F294">
        <v>2.9661E-2</v>
      </c>
      <c r="G294">
        <v>0.226441</v>
      </c>
      <c r="H294">
        <v>0.34280500000000003</v>
      </c>
      <c r="I294">
        <v>100</v>
      </c>
      <c r="K294" s="1">
        <f t="shared" si="18"/>
        <v>28.462300000000003</v>
      </c>
      <c r="L294" s="73">
        <v>28.5</v>
      </c>
    </row>
    <row r="295" spans="4:12" ht="15.75" thickBot="1" x14ac:dyDescent="0.3">
      <c r="D295" t="s">
        <v>182</v>
      </c>
      <c r="E295">
        <v>0.14590600000000001</v>
      </c>
      <c r="F295">
        <v>1.8391999999999999E-2</v>
      </c>
      <c r="G295">
        <v>0.109829</v>
      </c>
      <c r="H295">
        <v>0.18198300000000001</v>
      </c>
      <c r="I295">
        <v>100</v>
      </c>
      <c r="K295" s="1">
        <f t="shared" si="18"/>
        <v>14.5906</v>
      </c>
      <c r="L295" s="72">
        <v>14.6</v>
      </c>
    </row>
    <row r="296" spans="4:12" ht="15.75" thickBot="1" x14ac:dyDescent="0.3">
      <c r="D296" t="s">
        <v>183</v>
      </c>
      <c r="E296">
        <v>0.18590300000000001</v>
      </c>
      <c r="F296">
        <v>2.7002999999999999E-2</v>
      </c>
      <c r="G296">
        <v>0.132935</v>
      </c>
      <c r="H296">
        <v>0.238871</v>
      </c>
      <c r="I296">
        <v>100</v>
      </c>
      <c r="K296" s="1">
        <f t="shared" si="18"/>
        <v>18.590300000000003</v>
      </c>
      <c r="L296" s="73">
        <v>18.600000000000001</v>
      </c>
    </row>
    <row r="297" spans="4:12" ht="15.75" thickBot="1" x14ac:dyDescent="0.3">
      <c r="D297" t="s">
        <v>184</v>
      </c>
      <c r="E297">
        <v>9.8776000000000003E-2</v>
      </c>
      <c r="F297">
        <v>1.5872000000000001E-2</v>
      </c>
      <c r="G297">
        <v>6.7641000000000007E-2</v>
      </c>
      <c r="H297">
        <v>0.129911</v>
      </c>
      <c r="I297">
        <v>100</v>
      </c>
      <c r="K297" s="1">
        <f t="shared" si="18"/>
        <v>9.877600000000001</v>
      </c>
      <c r="L297" s="72">
        <v>9.9</v>
      </c>
    </row>
    <row r="298" spans="4:12" ht="15.75" thickBot="1" x14ac:dyDescent="0.3">
      <c r="D298" t="s">
        <v>185</v>
      </c>
      <c r="E298">
        <v>0.110823</v>
      </c>
      <c r="F298">
        <v>1.4664E-2</v>
      </c>
      <c r="G298">
        <v>8.2058000000000006E-2</v>
      </c>
      <c r="H298">
        <v>0.13958699999999999</v>
      </c>
      <c r="I298">
        <v>100</v>
      </c>
      <c r="K298" s="1">
        <f t="shared" si="18"/>
        <v>11.0823</v>
      </c>
      <c r="L298" s="73">
        <v>11.1</v>
      </c>
    </row>
    <row r="299" spans="4:12" ht="15.75" thickBot="1" x14ac:dyDescent="0.3">
      <c r="D299" t="s">
        <v>186</v>
      </c>
      <c r="E299">
        <v>0.43352200000000002</v>
      </c>
      <c r="F299">
        <v>2.9826999999999999E-2</v>
      </c>
      <c r="G299">
        <v>0.37501299999999999</v>
      </c>
      <c r="H299">
        <v>0.492031</v>
      </c>
      <c r="I299">
        <v>100</v>
      </c>
      <c r="K299" s="1">
        <f t="shared" si="18"/>
        <v>43.352200000000003</v>
      </c>
      <c r="L299" s="72">
        <v>43.4</v>
      </c>
    </row>
    <row r="300" spans="4:12" ht="15.75" thickBot="1" x14ac:dyDescent="0.3">
      <c r="D300" t="s">
        <v>187</v>
      </c>
      <c r="E300">
        <v>0.24412500000000001</v>
      </c>
      <c r="F300">
        <v>2.2728000000000002E-2</v>
      </c>
      <c r="G300">
        <v>0.199543</v>
      </c>
      <c r="H300">
        <v>0.28870800000000002</v>
      </c>
      <c r="I300">
        <v>100</v>
      </c>
      <c r="K300" s="1">
        <f t="shared" si="18"/>
        <v>24.412500000000001</v>
      </c>
      <c r="L300" s="73">
        <v>24.4</v>
      </c>
    </row>
    <row r="301" spans="4:12" ht="15.75" thickBot="1" x14ac:dyDescent="0.3">
      <c r="D301" t="s">
        <v>188</v>
      </c>
      <c r="E301">
        <v>0.36851800000000001</v>
      </c>
      <c r="F301">
        <v>3.0508E-2</v>
      </c>
      <c r="G301">
        <v>0.308674</v>
      </c>
      <c r="H301">
        <v>0.42836200000000002</v>
      </c>
      <c r="I301">
        <v>100</v>
      </c>
      <c r="K301" s="1">
        <f t="shared" si="18"/>
        <v>36.851800000000004</v>
      </c>
      <c r="L301" s="72">
        <v>36.9</v>
      </c>
    </row>
    <row r="302" spans="4:12" ht="15.75" thickBot="1" x14ac:dyDescent="0.3">
      <c r="D302" t="s">
        <v>189</v>
      </c>
      <c r="E302">
        <v>0.225798</v>
      </c>
      <c r="F302">
        <v>2.5951999999999999E-2</v>
      </c>
      <c r="G302">
        <v>0.17489199999999999</v>
      </c>
      <c r="H302">
        <v>0.27670499999999998</v>
      </c>
      <c r="I302">
        <v>100</v>
      </c>
      <c r="K302" s="1">
        <f t="shared" si="18"/>
        <v>22.579799999999999</v>
      </c>
      <c r="L302" s="73">
        <v>22.6</v>
      </c>
    </row>
    <row r="303" spans="4:12" ht="15.75" thickBot="1" x14ac:dyDescent="0.3">
      <c r="D303" t="s">
        <v>190</v>
      </c>
      <c r="E303">
        <v>0.18029200000000001</v>
      </c>
      <c r="F303">
        <v>2.7054999999999999E-2</v>
      </c>
      <c r="G303">
        <v>0.127222</v>
      </c>
      <c r="H303">
        <v>0.23336299999999999</v>
      </c>
      <c r="I303">
        <v>100</v>
      </c>
      <c r="K303" s="1">
        <f t="shared" si="18"/>
        <v>18.029199999999999</v>
      </c>
      <c r="L303" s="72">
        <v>18</v>
      </c>
    </row>
    <row r="304" spans="4:12" ht="15.75" thickBot="1" x14ac:dyDescent="0.3">
      <c r="D304" t="s">
        <v>191</v>
      </c>
      <c r="E304">
        <v>0.26558500000000002</v>
      </c>
      <c r="F304">
        <v>3.3929000000000001E-2</v>
      </c>
      <c r="G304">
        <v>0.19903000000000001</v>
      </c>
      <c r="H304">
        <v>0.33213999999999999</v>
      </c>
      <c r="I304">
        <v>100</v>
      </c>
      <c r="K304" s="1">
        <f t="shared" si="18"/>
        <v>26.558500000000002</v>
      </c>
      <c r="L304" s="73">
        <v>26.6</v>
      </c>
    </row>
    <row r="305" spans="4:15" ht="15.75" thickBot="1" x14ac:dyDescent="0.3">
      <c r="D305" t="s">
        <v>192</v>
      </c>
      <c r="E305">
        <v>0.16676199999999999</v>
      </c>
      <c r="F305">
        <v>1.9553999999999998E-2</v>
      </c>
      <c r="G305">
        <v>0.12840499999999999</v>
      </c>
      <c r="H305">
        <v>0.20512</v>
      </c>
      <c r="I305">
        <v>100</v>
      </c>
      <c r="K305" s="1">
        <f t="shared" si="18"/>
        <v>16.676199999999998</v>
      </c>
      <c r="L305" s="72">
        <v>16.7</v>
      </c>
    </row>
    <row r="306" spans="4:15" ht="15.75" thickBot="1" x14ac:dyDescent="0.3">
      <c r="D306" t="s">
        <v>193</v>
      </c>
      <c r="E306">
        <v>9.7181000000000003E-2</v>
      </c>
      <c r="F306">
        <v>2.2672999999999999E-2</v>
      </c>
      <c r="G306">
        <v>5.2705000000000002E-2</v>
      </c>
      <c r="H306">
        <v>0.141656</v>
      </c>
      <c r="I306">
        <v>100</v>
      </c>
      <c r="K306" s="1">
        <f t="shared" si="18"/>
        <v>9.7180999999999997</v>
      </c>
      <c r="L306" s="73">
        <v>9.6999999999999993</v>
      </c>
    </row>
    <row r="307" spans="4:15" ht="15.75" thickBot="1" x14ac:dyDescent="0.3">
      <c r="D307" t="s">
        <v>194</v>
      </c>
      <c r="E307">
        <v>0.193716</v>
      </c>
      <c r="F307">
        <v>5.7917999999999997E-2</v>
      </c>
      <c r="G307">
        <v>8.0105999999999997E-2</v>
      </c>
      <c r="H307">
        <v>0.30732700000000002</v>
      </c>
      <c r="I307">
        <v>100</v>
      </c>
      <c r="K307" s="1">
        <f t="shared" si="18"/>
        <v>19.371600000000001</v>
      </c>
      <c r="L307" s="72">
        <v>19.399999999999999</v>
      </c>
    </row>
    <row r="308" spans="4:15" ht="15.75" thickBot="1" x14ac:dyDescent="0.3">
      <c r="D308" t="s">
        <v>47</v>
      </c>
      <c r="E308">
        <v>0.15878400000000001</v>
      </c>
      <c r="F308">
        <v>4.6889999999999996E-3</v>
      </c>
      <c r="G308">
        <v>0.149586</v>
      </c>
      <c r="H308">
        <v>0.16798299999999999</v>
      </c>
      <c r="I308">
        <v>100</v>
      </c>
      <c r="K308" s="1">
        <f t="shared" si="18"/>
        <v>15.878400000000001</v>
      </c>
      <c r="L308" s="73">
        <v>15.9</v>
      </c>
    </row>
    <row r="309" spans="4:15" x14ac:dyDescent="0.25">
      <c r="K309" s="1"/>
    </row>
    <row r="311" spans="4:15" ht="15.75" thickBot="1" x14ac:dyDescent="0.3"/>
    <row r="312" spans="4:15" ht="15.75" thickBot="1" x14ac:dyDescent="0.3">
      <c r="D312" s="146" t="s">
        <v>85</v>
      </c>
      <c r="E312" s="148" t="s">
        <v>57</v>
      </c>
      <c r="F312" s="148"/>
      <c r="G312" s="148" t="s">
        <v>58</v>
      </c>
      <c r="H312" s="148"/>
      <c r="I312" s="77"/>
    </row>
    <row r="313" spans="4:15" ht="15.75" thickBot="1" x14ac:dyDescent="0.3">
      <c r="D313" s="147"/>
      <c r="E313" s="28">
        <v>2015</v>
      </c>
      <c r="F313" s="29">
        <v>2021</v>
      </c>
      <c r="G313" s="39">
        <v>2015</v>
      </c>
      <c r="H313" s="43">
        <v>2021</v>
      </c>
      <c r="I313" s="78"/>
    </row>
    <row r="314" spans="4:15" ht="16.5" thickBot="1" x14ac:dyDescent="0.3">
      <c r="D314" s="30" t="s">
        <v>86</v>
      </c>
      <c r="E314" s="69">
        <v>0.3</v>
      </c>
      <c r="F314" s="70">
        <v>0.3</v>
      </c>
      <c r="G314" s="71">
        <v>3.5</v>
      </c>
      <c r="H314" s="71">
        <v>3.7</v>
      </c>
      <c r="I314" s="79"/>
    </row>
    <row r="315" spans="4:15" ht="15.75" customHeight="1" thickBot="1" x14ac:dyDescent="0.3">
      <c r="D315" s="33" t="s">
        <v>87</v>
      </c>
      <c r="E315" s="72">
        <v>0</v>
      </c>
      <c r="F315" s="35">
        <v>0.3</v>
      </c>
      <c r="G315" s="34">
        <v>5.4</v>
      </c>
      <c r="H315" s="74">
        <v>5.3</v>
      </c>
      <c r="I315" s="79"/>
      <c r="K315" s="41" t="s">
        <v>85</v>
      </c>
      <c r="L315" s="39">
        <v>2015</v>
      </c>
      <c r="M315" s="43">
        <v>2021</v>
      </c>
      <c r="N315" s="152"/>
      <c r="O315" s="152"/>
    </row>
    <row r="316" spans="4:15" ht="15.75" customHeight="1" thickBot="1" x14ac:dyDescent="0.3">
      <c r="D316" s="30" t="s">
        <v>88</v>
      </c>
      <c r="E316" s="73">
        <v>0.2</v>
      </c>
      <c r="F316" s="32">
        <v>0.4</v>
      </c>
      <c r="G316" s="31">
        <v>4.3</v>
      </c>
      <c r="H316" s="75">
        <v>5.5</v>
      </c>
      <c r="I316" s="79"/>
      <c r="K316" s="30" t="s">
        <v>86</v>
      </c>
      <c r="L316" s="71">
        <v>3.5</v>
      </c>
      <c r="M316" s="71">
        <v>3.7</v>
      </c>
      <c r="N316" s="78"/>
      <c r="O316" s="78"/>
    </row>
    <row r="317" spans="4:15" ht="16.5" thickBot="1" x14ac:dyDescent="0.3">
      <c r="D317" s="33" t="s">
        <v>89</v>
      </c>
      <c r="E317" s="72">
        <v>0.6</v>
      </c>
      <c r="F317" s="35">
        <v>0.6</v>
      </c>
      <c r="G317" s="34">
        <v>12.1</v>
      </c>
      <c r="H317" s="74">
        <v>6.4</v>
      </c>
      <c r="I317" s="79"/>
      <c r="K317" s="33" t="s">
        <v>87</v>
      </c>
      <c r="L317" s="34">
        <v>5.4</v>
      </c>
      <c r="M317" s="74">
        <v>5.3</v>
      </c>
      <c r="N317" s="82"/>
      <c r="O317" s="82"/>
    </row>
    <row r="318" spans="4:15" ht="16.5" thickBot="1" x14ac:dyDescent="0.3">
      <c r="D318" s="30" t="s">
        <v>90</v>
      </c>
      <c r="E318" s="73">
        <v>0.4</v>
      </c>
      <c r="F318" s="32">
        <v>0.3</v>
      </c>
      <c r="G318" s="31">
        <v>7.4</v>
      </c>
      <c r="H318" s="75">
        <v>5.7</v>
      </c>
      <c r="I318" s="79"/>
      <c r="K318" s="30" t="s">
        <v>88</v>
      </c>
      <c r="L318" s="31">
        <v>4.3</v>
      </c>
      <c r="M318" s="75">
        <v>5.5</v>
      </c>
      <c r="N318" s="83"/>
      <c r="O318" s="83"/>
    </row>
    <row r="319" spans="4:15" ht="16.5" thickBot="1" x14ac:dyDescent="0.3">
      <c r="D319" s="33" t="s">
        <v>91</v>
      </c>
      <c r="E319" s="72">
        <v>1.2</v>
      </c>
      <c r="F319" s="35">
        <v>6.8</v>
      </c>
      <c r="G319" s="34">
        <v>12.1</v>
      </c>
      <c r="H319" s="74">
        <v>27.2</v>
      </c>
      <c r="I319" s="79"/>
      <c r="K319" s="30" t="s">
        <v>90</v>
      </c>
      <c r="L319" s="31">
        <v>7.4</v>
      </c>
      <c r="M319" s="75">
        <v>5.7</v>
      </c>
      <c r="N319" s="83"/>
      <c r="O319" s="83"/>
    </row>
    <row r="320" spans="4:15" ht="16.5" thickBot="1" x14ac:dyDescent="0.3">
      <c r="D320" s="30" t="s">
        <v>92</v>
      </c>
      <c r="E320" s="73">
        <v>3.5</v>
      </c>
      <c r="F320" s="32">
        <v>4.4000000000000004</v>
      </c>
      <c r="G320" s="31">
        <v>17.5</v>
      </c>
      <c r="H320" s="75">
        <v>23</v>
      </c>
      <c r="I320" s="79"/>
      <c r="K320" s="33" t="s">
        <v>89</v>
      </c>
      <c r="L320" s="34">
        <v>12.1</v>
      </c>
      <c r="M320" s="74">
        <v>6.4</v>
      </c>
      <c r="N320" s="83"/>
      <c r="O320" s="83"/>
    </row>
    <row r="321" spans="4:15" ht="16.5" thickBot="1" x14ac:dyDescent="0.3">
      <c r="D321" s="33" t="s">
        <v>93</v>
      </c>
      <c r="E321" s="72">
        <v>6.9</v>
      </c>
      <c r="F321" s="35">
        <v>3.4</v>
      </c>
      <c r="G321" s="34">
        <v>32</v>
      </c>
      <c r="H321" s="74">
        <v>17.600000000000001</v>
      </c>
      <c r="I321" s="79"/>
      <c r="K321" s="30" t="s">
        <v>108</v>
      </c>
      <c r="L321" s="31">
        <v>14.7</v>
      </c>
      <c r="M321" s="75">
        <v>9.6999999999999993</v>
      </c>
      <c r="N321" s="83"/>
      <c r="O321" s="83"/>
    </row>
    <row r="322" spans="4:15" ht="16.5" thickBot="1" x14ac:dyDescent="0.3">
      <c r="D322" s="30" t="s">
        <v>94</v>
      </c>
      <c r="E322" s="73">
        <v>3.6</v>
      </c>
      <c r="F322" s="32">
        <v>1.9</v>
      </c>
      <c r="G322" s="31">
        <v>22.4</v>
      </c>
      <c r="H322" s="75">
        <v>14.4</v>
      </c>
      <c r="I322" s="79"/>
      <c r="K322" s="33" t="s">
        <v>99</v>
      </c>
      <c r="L322" s="34">
        <v>21.1</v>
      </c>
      <c r="M322" s="74">
        <v>9.9</v>
      </c>
      <c r="N322" s="83"/>
      <c r="O322" s="83"/>
    </row>
    <row r="323" spans="4:15" ht="16.5" thickBot="1" x14ac:dyDescent="0.3">
      <c r="D323" s="33" t="s">
        <v>95</v>
      </c>
      <c r="E323" s="72">
        <v>8.3000000000000007</v>
      </c>
      <c r="F323" s="35">
        <v>7</v>
      </c>
      <c r="G323" s="34">
        <v>34.200000000000003</v>
      </c>
      <c r="H323" s="74">
        <v>25.6</v>
      </c>
      <c r="I323" s="79"/>
      <c r="K323" s="30" t="s">
        <v>100</v>
      </c>
      <c r="L323" s="31">
        <v>5.8</v>
      </c>
      <c r="M323" s="75">
        <v>11.1</v>
      </c>
      <c r="N323" s="83"/>
      <c r="O323" s="83"/>
    </row>
    <row r="324" spans="4:15" ht="16.5" thickBot="1" x14ac:dyDescent="0.3">
      <c r="D324" s="30" t="s">
        <v>96</v>
      </c>
      <c r="E324" s="73">
        <v>8.8000000000000007</v>
      </c>
      <c r="F324" s="32">
        <v>9.6</v>
      </c>
      <c r="G324" s="31">
        <v>27.8</v>
      </c>
      <c r="H324" s="75">
        <v>28.5</v>
      </c>
      <c r="I324" s="79"/>
      <c r="K324" s="30" t="s">
        <v>94</v>
      </c>
      <c r="L324" s="31">
        <v>22.4</v>
      </c>
      <c r="M324" s="75">
        <v>14.4</v>
      </c>
      <c r="N324" s="83"/>
      <c r="O324" s="83"/>
    </row>
    <row r="325" spans="4:15" ht="16.5" thickBot="1" x14ac:dyDescent="0.3">
      <c r="D325" s="33" t="s">
        <v>97</v>
      </c>
      <c r="E325" s="72">
        <v>3.2</v>
      </c>
      <c r="F325" s="35">
        <v>3.4</v>
      </c>
      <c r="G325" s="34">
        <v>16.3</v>
      </c>
      <c r="H325" s="74">
        <v>14.6</v>
      </c>
      <c r="I325" s="79"/>
      <c r="K325" s="33" t="s">
        <v>97</v>
      </c>
      <c r="L325" s="34">
        <v>16.3</v>
      </c>
      <c r="M325" s="74">
        <v>14.6</v>
      </c>
      <c r="N325" s="83"/>
      <c r="O325" s="83"/>
    </row>
    <row r="326" spans="4:15" ht="16.5" thickBot="1" x14ac:dyDescent="0.3">
      <c r="D326" s="30" t="s">
        <v>98</v>
      </c>
      <c r="E326" s="73">
        <v>0.3</v>
      </c>
      <c r="F326" s="32">
        <v>3.6</v>
      </c>
      <c r="G326" s="31">
        <v>8.3000000000000007</v>
      </c>
      <c r="H326" s="75">
        <v>18.600000000000001</v>
      </c>
      <c r="I326" s="79"/>
      <c r="K326" s="36" t="s">
        <v>110</v>
      </c>
      <c r="L326" s="37">
        <v>15.2</v>
      </c>
      <c r="M326" s="76">
        <v>15.9</v>
      </c>
      <c r="N326" s="83"/>
      <c r="O326" s="83"/>
    </row>
    <row r="327" spans="4:15" ht="16.5" thickBot="1" x14ac:dyDescent="0.3">
      <c r="D327" s="33" t="s">
        <v>99</v>
      </c>
      <c r="E327" s="72">
        <v>4</v>
      </c>
      <c r="F327" s="35">
        <v>0.4</v>
      </c>
      <c r="G327" s="34">
        <v>21.1</v>
      </c>
      <c r="H327" s="74">
        <v>9.9</v>
      </c>
      <c r="I327" s="79"/>
      <c r="K327" s="33" t="s">
        <v>107</v>
      </c>
      <c r="L327" s="34">
        <v>18</v>
      </c>
      <c r="M327" s="74">
        <v>16.7</v>
      </c>
      <c r="N327" s="83"/>
      <c r="O327" s="83"/>
    </row>
    <row r="328" spans="4:15" ht="16.5" thickBot="1" x14ac:dyDescent="0.3">
      <c r="D328" s="30" t="s">
        <v>100</v>
      </c>
      <c r="E328" s="73">
        <v>0.9</v>
      </c>
      <c r="F328" s="32">
        <v>1.8</v>
      </c>
      <c r="G328" s="31">
        <v>5.8</v>
      </c>
      <c r="H328" s="75">
        <v>11.1</v>
      </c>
      <c r="I328" s="79"/>
      <c r="K328" s="33" t="s">
        <v>93</v>
      </c>
      <c r="L328" s="34">
        <v>32</v>
      </c>
      <c r="M328" s="74">
        <v>17.600000000000001</v>
      </c>
      <c r="N328" s="83"/>
      <c r="O328" s="83"/>
    </row>
    <row r="329" spans="4:15" ht="16.5" thickBot="1" x14ac:dyDescent="0.3">
      <c r="D329" s="33" t="s">
        <v>101</v>
      </c>
      <c r="E329" s="72">
        <v>10.3</v>
      </c>
      <c r="F329" s="35">
        <v>10.5</v>
      </c>
      <c r="G329" s="34">
        <v>34.9</v>
      </c>
      <c r="H329" s="74">
        <v>43.4</v>
      </c>
      <c r="I329" s="79"/>
      <c r="K329" s="33" t="s">
        <v>105</v>
      </c>
      <c r="L329" s="34">
        <v>21.7</v>
      </c>
      <c r="M329" s="74">
        <v>18</v>
      </c>
      <c r="N329" s="83"/>
      <c r="O329" s="83"/>
    </row>
    <row r="330" spans="4:15" ht="16.5" thickBot="1" x14ac:dyDescent="0.3">
      <c r="D330" s="30" t="s">
        <v>102</v>
      </c>
      <c r="E330" s="73">
        <v>10.199999999999999</v>
      </c>
      <c r="F330" s="32">
        <v>4.9000000000000004</v>
      </c>
      <c r="G330" s="31">
        <v>32.799999999999997</v>
      </c>
      <c r="H330" s="75">
        <v>24.4</v>
      </c>
      <c r="I330" s="80"/>
      <c r="K330" s="30" t="s">
        <v>98</v>
      </c>
      <c r="L330" s="31">
        <v>8.3000000000000007</v>
      </c>
      <c r="M330" s="75">
        <v>18.600000000000001</v>
      </c>
      <c r="N330" s="83"/>
      <c r="O330" s="83"/>
    </row>
    <row r="331" spans="4:15" ht="16.5" thickBot="1" x14ac:dyDescent="0.3">
      <c r="D331" s="33" t="s">
        <v>103</v>
      </c>
      <c r="E331" s="72">
        <v>4.0999999999999996</v>
      </c>
      <c r="F331" s="35">
        <v>8.3000000000000007</v>
      </c>
      <c r="G331" s="34">
        <v>23.1</v>
      </c>
      <c r="H331" s="74">
        <v>36.9</v>
      </c>
      <c r="I331" s="79"/>
      <c r="K331" s="33" t="s">
        <v>109</v>
      </c>
      <c r="L331" s="34">
        <v>18.5</v>
      </c>
      <c r="M331" s="74">
        <v>19.399999999999999</v>
      </c>
      <c r="N331" s="83"/>
      <c r="O331" s="83"/>
    </row>
    <row r="332" spans="4:15" ht="16.5" thickBot="1" x14ac:dyDescent="0.3">
      <c r="D332" s="30" t="s">
        <v>104</v>
      </c>
      <c r="E332" s="73">
        <v>1.2</v>
      </c>
      <c r="F332" s="32">
        <v>3.5</v>
      </c>
      <c r="G332" s="31">
        <v>15.9</v>
      </c>
      <c r="H332" s="75">
        <v>22.6</v>
      </c>
      <c r="I332" s="79"/>
      <c r="K332" s="30" t="s">
        <v>104</v>
      </c>
      <c r="L332" s="31">
        <v>15.9</v>
      </c>
      <c r="M332" s="75">
        <v>22.6</v>
      </c>
      <c r="N332" s="83"/>
      <c r="O332" s="83"/>
    </row>
    <row r="333" spans="4:15" ht="16.5" thickBot="1" x14ac:dyDescent="0.3">
      <c r="D333" s="33" t="s">
        <v>105</v>
      </c>
      <c r="E333" s="72">
        <v>4.7</v>
      </c>
      <c r="F333" s="35">
        <v>5.0999999999999996</v>
      </c>
      <c r="G333" s="34">
        <v>21.7</v>
      </c>
      <c r="H333" s="74">
        <v>18</v>
      </c>
      <c r="I333" s="79"/>
      <c r="K333" s="30" t="s">
        <v>92</v>
      </c>
      <c r="L333" s="31">
        <v>17.5</v>
      </c>
      <c r="M333" s="75">
        <v>23</v>
      </c>
      <c r="N333" s="83"/>
      <c r="O333" s="83"/>
    </row>
    <row r="334" spans="4:15" ht="16.5" thickBot="1" x14ac:dyDescent="0.3">
      <c r="D334" s="30" t="s">
        <v>106</v>
      </c>
      <c r="E334" s="73">
        <v>1.5</v>
      </c>
      <c r="F334" s="32">
        <v>4.5</v>
      </c>
      <c r="G334" s="31">
        <v>15</v>
      </c>
      <c r="H334" s="75">
        <v>26.6</v>
      </c>
      <c r="I334" s="79"/>
      <c r="K334" s="30" t="s">
        <v>102</v>
      </c>
      <c r="L334" s="31">
        <v>32.799999999999997</v>
      </c>
      <c r="M334" s="75">
        <v>24.4</v>
      </c>
      <c r="N334" s="83"/>
      <c r="O334" s="83"/>
    </row>
    <row r="335" spans="4:15" ht="16.5" thickBot="1" x14ac:dyDescent="0.3">
      <c r="D335" s="33" t="s">
        <v>107</v>
      </c>
      <c r="E335" s="72">
        <v>3.6</v>
      </c>
      <c r="F335" s="35">
        <v>1.3</v>
      </c>
      <c r="G335" s="34">
        <v>18</v>
      </c>
      <c r="H335" s="74">
        <v>16.7</v>
      </c>
      <c r="I335" s="79"/>
      <c r="K335" s="33" t="s">
        <v>95</v>
      </c>
      <c r="L335" s="34">
        <v>34.200000000000003</v>
      </c>
      <c r="M335" s="74">
        <v>25.6</v>
      </c>
      <c r="N335" s="83"/>
      <c r="O335" s="83"/>
    </row>
    <row r="336" spans="4:15" ht="16.5" thickBot="1" x14ac:dyDescent="0.3">
      <c r="D336" s="30" t="s">
        <v>108</v>
      </c>
      <c r="E336" s="73">
        <v>1</v>
      </c>
      <c r="F336" s="32">
        <v>0.9</v>
      </c>
      <c r="G336" s="31">
        <v>14.7</v>
      </c>
      <c r="H336" s="75">
        <v>9.6999999999999993</v>
      </c>
      <c r="I336" s="79"/>
      <c r="K336" s="30" t="s">
        <v>106</v>
      </c>
      <c r="L336" s="31">
        <v>15</v>
      </c>
      <c r="M336" s="75">
        <v>26.6</v>
      </c>
      <c r="N336" s="83"/>
      <c r="O336" s="83"/>
    </row>
    <row r="337" spans="4:17" ht="16.5" thickBot="1" x14ac:dyDescent="0.3">
      <c r="D337" s="33" t="s">
        <v>109</v>
      </c>
      <c r="E337" s="72">
        <v>1.7</v>
      </c>
      <c r="F337" s="35">
        <v>9.9</v>
      </c>
      <c r="G337" s="34">
        <v>18.5</v>
      </c>
      <c r="H337" s="74">
        <v>19.399999999999999</v>
      </c>
      <c r="I337" s="79"/>
      <c r="K337" s="33" t="s">
        <v>91</v>
      </c>
      <c r="L337" s="34">
        <v>12.1</v>
      </c>
      <c r="M337" s="74">
        <v>27.2</v>
      </c>
      <c r="N337" s="83"/>
      <c r="O337" s="83"/>
    </row>
    <row r="338" spans="4:17" ht="16.5" thickBot="1" x14ac:dyDescent="0.3">
      <c r="D338" s="36" t="s">
        <v>110</v>
      </c>
      <c r="E338" s="73">
        <v>2.9</v>
      </c>
      <c r="F338" s="38">
        <v>3.1</v>
      </c>
      <c r="G338" s="37">
        <v>15.2</v>
      </c>
      <c r="H338" s="76">
        <v>15.9</v>
      </c>
      <c r="I338" s="81"/>
      <c r="K338" s="30" t="s">
        <v>96</v>
      </c>
      <c r="L338" s="31">
        <v>27.8</v>
      </c>
      <c r="M338" s="75">
        <v>28.5</v>
      </c>
      <c r="N338" s="83"/>
      <c r="O338" s="83"/>
    </row>
    <row r="339" spans="4:17" ht="16.5" thickBot="1" x14ac:dyDescent="0.3">
      <c r="K339" s="33" t="s">
        <v>103</v>
      </c>
      <c r="L339" s="34">
        <v>23.1</v>
      </c>
      <c r="M339" s="74">
        <v>36.9</v>
      </c>
      <c r="N339" s="83"/>
      <c r="O339" s="83"/>
    </row>
    <row r="340" spans="4:17" ht="16.5" thickBot="1" x14ac:dyDescent="0.3">
      <c r="K340" s="33" t="s">
        <v>101</v>
      </c>
      <c r="L340" s="34">
        <v>34.9</v>
      </c>
      <c r="M340" s="74">
        <v>43.4</v>
      </c>
      <c r="N340" s="83"/>
      <c r="O340" s="83"/>
    </row>
    <row r="341" spans="4:17" x14ac:dyDescent="0.25">
      <c r="N341" s="82"/>
      <c r="O341" s="82"/>
    </row>
    <row r="342" spans="4:17" ht="15.75" thickBot="1" x14ac:dyDescent="0.3"/>
    <row r="343" spans="4:17" ht="17.25" thickBot="1" x14ac:dyDescent="0.3">
      <c r="D343" s="41"/>
    </row>
    <row r="344" spans="4:17" ht="17.25" thickBot="1" x14ac:dyDescent="0.3">
      <c r="D344" s="42"/>
      <c r="E344" s="39">
        <v>2015</v>
      </c>
      <c r="F344" s="43">
        <v>2021</v>
      </c>
      <c r="G344" s="40"/>
    </row>
    <row r="345" spans="4:17" ht="16.5" thickBot="1" x14ac:dyDescent="0.3">
      <c r="D345" s="30" t="s">
        <v>86</v>
      </c>
      <c r="E345" s="71">
        <v>3.5</v>
      </c>
      <c r="F345" s="71">
        <v>3.7</v>
      </c>
      <c r="G345" s="44"/>
    </row>
    <row r="346" spans="4:17" ht="16.5" thickBot="1" x14ac:dyDescent="0.3">
      <c r="D346" s="33" t="s">
        <v>87</v>
      </c>
      <c r="E346" s="34">
        <v>5.4</v>
      </c>
      <c r="F346" s="74">
        <v>5.3</v>
      </c>
      <c r="G346" s="45"/>
    </row>
    <row r="347" spans="4:17" ht="16.5" thickBot="1" x14ac:dyDescent="0.3">
      <c r="D347" s="30" t="s">
        <v>88</v>
      </c>
      <c r="E347" s="31">
        <v>4.3</v>
      </c>
      <c r="F347" s="75">
        <v>5.5</v>
      </c>
      <c r="G347" s="44"/>
      <c r="O347" s="84"/>
      <c r="P347" s="39">
        <v>2015</v>
      </c>
      <c r="Q347" s="43">
        <v>2021</v>
      </c>
    </row>
    <row r="348" spans="4:17" ht="16.5" thickBot="1" x14ac:dyDescent="0.3">
      <c r="D348" s="30" t="s">
        <v>90</v>
      </c>
      <c r="E348" s="31">
        <v>7.4</v>
      </c>
      <c r="F348" s="75">
        <v>5.7</v>
      </c>
      <c r="G348" s="45"/>
      <c r="O348" s="30" t="s">
        <v>125</v>
      </c>
      <c r="P348" s="85">
        <v>3.5</v>
      </c>
      <c r="Q348" s="85">
        <v>3.7</v>
      </c>
    </row>
    <row r="349" spans="4:17" ht="16.5" thickBot="1" x14ac:dyDescent="0.3">
      <c r="D349" s="33" t="s">
        <v>89</v>
      </c>
      <c r="E349" s="34">
        <v>12.1</v>
      </c>
      <c r="F349" s="74">
        <v>6.4</v>
      </c>
      <c r="G349" s="44"/>
      <c r="O349" s="33" t="s">
        <v>126</v>
      </c>
      <c r="P349" s="86">
        <v>5.4</v>
      </c>
      <c r="Q349" s="87">
        <v>5.3</v>
      </c>
    </row>
    <row r="350" spans="4:17" ht="16.5" thickBot="1" x14ac:dyDescent="0.3">
      <c r="D350" s="30" t="s">
        <v>108</v>
      </c>
      <c r="E350" s="31">
        <v>14.7</v>
      </c>
      <c r="F350" s="75">
        <v>9.6999999999999993</v>
      </c>
      <c r="G350" s="45"/>
      <c r="O350" s="30" t="s">
        <v>127</v>
      </c>
      <c r="P350" s="85">
        <v>4.3</v>
      </c>
      <c r="Q350" s="88">
        <v>5.5</v>
      </c>
    </row>
    <row r="351" spans="4:17" ht="16.5" thickBot="1" x14ac:dyDescent="0.3">
      <c r="D351" s="33" t="s">
        <v>99</v>
      </c>
      <c r="E351" s="34">
        <v>21.1</v>
      </c>
      <c r="F351" s="74">
        <v>9.9</v>
      </c>
      <c r="G351" s="44"/>
      <c r="O351" s="30" t="s">
        <v>128</v>
      </c>
      <c r="P351" s="85">
        <v>7.4</v>
      </c>
      <c r="Q351" s="88">
        <v>5.7</v>
      </c>
    </row>
    <row r="352" spans="4:17" ht="16.5" thickBot="1" x14ac:dyDescent="0.3">
      <c r="D352" s="30" t="s">
        <v>100</v>
      </c>
      <c r="E352" s="31">
        <v>5.8</v>
      </c>
      <c r="F352" s="75">
        <v>11.1</v>
      </c>
      <c r="G352" s="45"/>
      <c r="O352" s="33" t="s">
        <v>129</v>
      </c>
      <c r="P352" s="86">
        <v>12.1</v>
      </c>
      <c r="Q352" s="87">
        <v>6.4</v>
      </c>
    </row>
    <row r="353" spans="4:17" ht="16.5" thickBot="1" x14ac:dyDescent="0.3">
      <c r="D353" s="30" t="s">
        <v>94</v>
      </c>
      <c r="E353" s="31">
        <v>22.4</v>
      </c>
      <c r="F353" s="75">
        <v>14.4</v>
      </c>
      <c r="G353" s="44"/>
      <c r="O353" s="30" t="s">
        <v>130</v>
      </c>
      <c r="P353" s="85">
        <v>14.7</v>
      </c>
      <c r="Q353" s="88">
        <v>9.6999999999999993</v>
      </c>
    </row>
    <row r="354" spans="4:17" ht="16.5" thickBot="1" x14ac:dyDescent="0.3">
      <c r="D354" s="33" t="s">
        <v>97</v>
      </c>
      <c r="E354" s="34">
        <v>16.3</v>
      </c>
      <c r="F354" s="74">
        <v>14.6</v>
      </c>
      <c r="G354" s="45"/>
      <c r="O354" s="33" t="s">
        <v>131</v>
      </c>
      <c r="P354" s="86">
        <v>21.1</v>
      </c>
      <c r="Q354" s="87">
        <v>9.9</v>
      </c>
    </row>
    <row r="355" spans="4:17" ht="16.5" thickBot="1" x14ac:dyDescent="0.3">
      <c r="D355" s="36" t="s">
        <v>110</v>
      </c>
      <c r="E355" s="37">
        <v>15.2</v>
      </c>
      <c r="F355" s="76">
        <v>15.9</v>
      </c>
      <c r="G355" s="44"/>
      <c r="O355" s="30" t="s">
        <v>132</v>
      </c>
      <c r="P355" s="85">
        <v>5.8</v>
      </c>
      <c r="Q355" s="88">
        <v>11.1</v>
      </c>
    </row>
    <row r="356" spans="4:17" ht="16.5" thickBot="1" x14ac:dyDescent="0.3">
      <c r="D356" s="33" t="s">
        <v>107</v>
      </c>
      <c r="E356" s="34">
        <v>18</v>
      </c>
      <c r="F356" s="74">
        <v>16.7</v>
      </c>
      <c r="G356" s="45"/>
      <c r="O356" s="30" t="s">
        <v>133</v>
      </c>
      <c r="P356" s="85">
        <v>22.4</v>
      </c>
      <c r="Q356" s="88">
        <v>14.4</v>
      </c>
    </row>
    <row r="357" spans="4:17" ht="16.5" thickBot="1" x14ac:dyDescent="0.3">
      <c r="D357" s="33" t="s">
        <v>93</v>
      </c>
      <c r="E357" s="34">
        <v>32</v>
      </c>
      <c r="F357" s="74">
        <v>17.600000000000001</v>
      </c>
      <c r="G357" s="44"/>
      <c r="O357" s="33" t="s">
        <v>134</v>
      </c>
      <c r="P357" s="86">
        <v>16.3</v>
      </c>
      <c r="Q357" s="87">
        <v>14.6</v>
      </c>
    </row>
    <row r="358" spans="4:17" ht="16.5" thickBot="1" x14ac:dyDescent="0.3">
      <c r="D358" s="33" t="s">
        <v>105</v>
      </c>
      <c r="E358" s="34">
        <v>21.7</v>
      </c>
      <c r="F358" s="74">
        <v>18</v>
      </c>
      <c r="G358" s="45"/>
      <c r="O358" s="89" t="s">
        <v>135</v>
      </c>
      <c r="P358" s="90">
        <v>15.2</v>
      </c>
      <c r="Q358" s="91">
        <v>15.9</v>
      </c>
    </row>
    <row r="359" spans="4:17" ht="16.5" thickBot="1" x14ac:dyDescent="0.3">
      <c r="D359" s="30" t="s">
        <v>98</v>
      </c>
      <c r="E359" s="31">
        <v>8.3000000000000007</v>
      </c>
      <c r="F359" s="75">
        <v>18.600000000000001</v>
      </c>
      <c r="G359" s="44"/>
      <c r="O359" s="33" t="s">
        <v>136</v>
      </c>
      <c r="P359" s="86">
        <v>18</v>
      </c>
      <c r="Q359" s="87">
        <v>16.7</v>
      </c>
    </row>
    <row r="360" spans="4:17" ht="16.5" thickBot="1" x14ac:dyDescent="0.3">
      <c r="D360" s="33" t="s">
        <v>109</v>
      </c>
      <c r="E360" s="34">
        <v>18.5</v>
      </c>
      <c r="F360" s="74">
        <v>19.399999999999999</v>
      </c>
      <c r="G360" s="45"/>
      <c r="O360" s="33" t="s">
        <v>137</v>
      </c>
      <c r="P360" s="86">
        <v>32</v>
      </c>
      <c r="Q360" s="87">
        <v>17.600000000000001</v>
      </c>
    </row>
    <row r="361" spans="4:17" ht="16.5" thickBot="1" x14ac:dyDescent="0.3">
      <c r="D361" s="30" t="s">
        <v>104</v>
      </c>
      <c r="E361" s="31">
        <v>15.9</v>
      </c>
      <c r="F361" s="75">
        <v>22.6</v>
      </c>
      <c r="G361" s="44"/>
      <c r="O361" s="33" t="s">
        <v>138</v>
      </c>
      <c r="P361" s="86">
        <v>21.7</v>
      </c>
      <c r="Q361" s="87">
        <v>18</v>
      </c>
    </row>
    <row r="362" spans="4:17" ht="16.5" thickBot="1" x14ac:dyDescent="0.3">
      <c r="D362" s="30" t="s">
        <v>92</v>
      </c>
      <c r="E362" s="31">
        <v>17.5</v>
      </c>
      <c r="F362" s="75">
        <v>23</v>
      </c>
      <c r="G362" s="45"/>
      <c r="O362" s="30" t="s">
        <v>139</v>
      </c>
      <c r="P362" s="85">
        <v>8.3000000000000007</v>
      </c>
      <c r="Q362" s="88">
        <v>18.600000000000001</v>
      </c>
    </row>
    <row r="363" spans="4:17" ht="16.5" thickBot="1" x14ac:dyDescent="0.3">
      <c r="D363" s="30" t="s">
        <v>102</v>
      </c>
      <c r="E363" s="31">
        <v>32.799999999999997</v>
      </c>
      <c r="F363" s="75">
        <v>24.4</v>
      </c>
      <c r="G363" s="44"/>
      <c r="O363" s="33" t="s">
        <v>140</v>
      </c>
      <c r="P363" s="86">
        <v>18.5</v>
      </c>
      <c r="Q363" s="87">
        <v>19.399999999999999</v>
      </c>
    </row>
    <row r="364" spans="4:17" ht="16.5" thickBot="1" x14ac:dyDescent="0.3">
      <c r="D364" s="33" t="s">
        <v>95</v>
      </c>
      <c r="E364" s="34">
        <v>34.200000000000003</v>
      </c>
      <c r="F364" s="74">
        <v>25.6</v>
      </c>
      <c r="G364" s="45"/>
      <c r="O364" s="30" t="s">
        <v>141</v>
      </c>
      <c r="P364" s="85">
        <v>15.9</v>
      </c>
      <c r="Q364" s="88">
        <v>22.6</v>
      </c>
    </row>
    <row r="365" spans="4:17" ht="16.5" thickBot="1" x14ac:dyDescent="0.3">
      <c r="D365" s="30" t="s">
        <v>106</v>
      </c>
      <c r="E365" s="31">
        <v>15</v>
      </c>
      <c r="F365" s="75">
        <v>26.6</v>
      </c>
      <c r="G365" s="44"/>
      <c r="O365" s="30" t="s">
        <v>142</v>
      </c>
      <c r="P365" s="85">
        <v>17.5</v>
      </c>
      <c r="Q365" s="88">
        <v>23</v>
      </c>
    </row>
    <row r="366" spans="4:17" ht="16.5" thickBot="1" x14ac:dyDescent="0.3">
      <c r="D366" s="33" t="s">
        <v>91</v>
      </c>
      <c r="E366" s="34">
        <v>12.1</v>
      </c>
      <c r="F366" s="74">
        <v>27.2</v>
      </c>
      <c r="G366" s="45"/>
      <c r="O366" s="30" t="s">
        <v>143</v>
      </c>
      <c r="P366" s="85">
        <v>32.799999999999997</v>
      </c>
      <c r="Q366" s="88">
        <v>24.4</v>
      </c>
    </row>
    <row r="367" spans="4:17" ht="16.5" thickBot="1" x14ac:dyDescent="0.3">
      <c r="D367" s="30" t="s">
        <v>96</v>
      </c>
      <c r="E367" s="31">
        <v>27.8</v>
      </c>
      <c r="F367" s="75">
        <v>28.5</v>
      </c>
      <c r="G367" s="44"/>
      <c r="O367" s="33" t="s">
        <v>144</v>
      </c>
      <c r="P367" s="86">
        <v>34.200000000000003</v>
      </c>
      <c r="Q367" s="87">
        <v>25.6</v>
      </c>
    </row>
    <row r="368" spans="4:17" ht="16.5" thickBot="1" x14ac:dyDescent="0.3">
      <c r="D368" s="33" t="s">
        <v>103</v>
      </c>
      <c r="E368" s="34">
        <v>23.1</v>
      </c>
      <c r="F368" s="74">
        <v>36.9</v>
      </c>
      <c r="G368" s="45"/>
      <c r="O368" s="30" t="s">
        <v>145</v>
      </c>
      <c r="P368" s="85">
        <v>15</v>
      </c>
      <c r="Q368" s="88">
        <v>26.6</v>
      </c>
    </row>
    <row r="369" spans="3:17" ht="16.5" thickBot="1" x14ac:dyDescent="0.3">
      <c r="D369" s="33" t="s">
        <v>101</v>
      </c>
      <c r="E369" s="34">
        <v>34.9</v>
      </c>
      <c r="F369" s="74">
        <v>43.4</v>
      </c>
      <c r="G369" s="46"/>
      <c r="O369" s="33" t="s">
        <v>146</v>
      </c>
      <c r="P369" s="86">
        <v>12.1</v>
      </c>
      <c r="Q369" s="87">
        <v>27.2</v>
      </c>
    </row>
    <row r="370" spans="3:17" ht="16.5" thickBot="1" x14ac:dyDescent="0.3">
      <c r="O370" s="30" t="s">
        <v>147</v>
      </c>
      <c r="P370" s="85">
        <v>27.8</v>
      </c>
      <c r="Q370" s="88">
        <v>28.5</v>
      </c>
    </row>
    <row r="371" spans="3:17" ht="16.5" thickBot="1" x14ac:dyDescent="0.3">
      <c r="O371" s="33" t="s">
        <v>148</v>
      </c>
      <c r="P371" s="86">
        <v>23.1</v>
      </c>
      <c r="Q371" s="87">
        <v>36.9</v>
      </c>
    </row>
    <row r="372" spans="3:17" ht="16.5" thickBot="1" x14ac:dyDescent="0.3">
      <c r="O372" s="33" t="s">
        <v>149</v>
      </c>
      <c r="P372" s="86">
        <v>34.9</v>
      </c>
      <c r="Q372" s="87">
        <v>43.4</v>
      </c>
    </row>
    <row r="381" spans="3:17" x14ac:dyDescent="0.25">
      <c r="C381" s="47">
        <v>2021</v>
      </c>
    </row>
    <row r="382" spans="3:17" ht="15.75" thickBot="1" x14ac:dyDescent="0.3">
      <c r="D382" t="s">
        <v>119</v>
      </c>
      <c r="E382" t="s">
        <v>124</v>
      </c>
      <c r="F382" t="s">
        <v>121</v>
      </c>
      <c r="G382" t="s">
        <v>122</v>
      </c>
      <c r="H382" t="s">
        <v>123</v>
      </c>
    </row>
    <row r="383" spans="3:17" ht="17.25" thickBot="1" x14ac:dyDescent="0.3">
      <c r="E383">
        <v>2021</v>
      </c>
      <c r="J383" s="153" t="s">
        <v>42</v>
      </c>
      <c r="K383" s="92" t="s">
        <v>124</v>
      </c>
      <c r="L383" s="92"/>
      <c r="M383" s="92"/>
      <c r="N383" s="16"/>
    </row>
    <row r="384" spans="3:17" ht="17.25" thickBot="1" x14ac:dyDescent="0.3">
      <c r="C384" t="s">
        <v>50</v>
      </c>
      <c r="E384">
        <v>0.30348799999999998</v>
      </c>
      <c r="F384">
        <v>6.4650000000000003E-3</v>
      </c>
      <c r="G384">
        <v>0.29080699999999998</v>
      </c>
      <c r="H384">
        <v>0.31616899999999998</v>
      </c>
      <c r="J384" s="154"/>
      <c r="K384" s="93">
        <v>2005</v>
      </c>
      <c r="L384" s="93">
        <v>2010</v>
      </c>
      <c r="M384" s="93">
        <v>2015</v>
      </c>
      <c r="N384" s="94">
        <v>2021</v>
      </c>
    </row>
    <row r="385" spans="3:14" ht="17.25" thickBot="1" x14ac:dyDescent="0.3">
      <c r="C385" t="s">
        <v>51</v>
      </c>
      <c r="E385">
        <v>0.31487599999999999</v>
      </c>
      <c r="F385">
        <v>8.7449999999999993E-3</v>
      </c>
      <c r="G385">
        <v>0.29772300000000002</v>
      </c>
      <c r="H385">
        <v>0.33202999999999999</v>
      </c>
      <c r="J385" s="98" t="s">
        <v>30</v>
      </c>
      <c r="K385" s="96">
        <f t="shared" ref="K385:K391" si="19">E426*100</f>
        <v>39.890300000000003</v>
      </c>
      <c r="L385" s="96">
        <f t="shared" ref="L385:L391" si="20">E411*100</f>
        <v>37.549100000000003</v>
      </c>
      <c r="M385" s="96">
        <f t="shared" ref="M385:M391" si="21">E398*100</f>
        <v>35.646999999999998</v>
      </c>
      <c r="N385" s="97">
        <f t="shared" ref="N385:N391" si="22">E384*100</f>
        <v>30.348799999999997</v>
      </c>
    </row>
    <row r="386" spans="3:14" ht="17.25" thickBot="1" x14ac:dyDescent="0.3">
      <c r="C386" t="s">
        <v>52</v>
      </c>
      <c r="E386">
        <v>0.34701100000000001</v>
      </c>
      <c r="F386">
        <v>2.7843E-2</v>
      </c>
      <c r="G386">
        <v>0.29239399999999999</v>
      </c>
      <c r="H386">
        <v>0.40162799999999999</v>
      </c>
      <c r="J386" s="99" t="s">
        <v>31</v>
      </c>
      <c r="K386" s="96">
        <f t="shared" si="19"/>
        <v>36.528500000000001</v>
      </c>
      <c r="L386" s="96">
        <f t="shared" si="20"/>
        <v>29.336600000000001</v>
      </c>
      <c r="M386" s="96">
        <f t="shared" si="21"/>
        <v>31.230200000000004</v>
      </c>
      <c r="N386" s="97">
        <f t="shared" si="22"/>
        <v>31.4876</v>
      </c>
    </row>
    <row r="387" spans="3:14" ht="17.25" thickBot="1" x14ac:dyDescent="0.3">
      <c r="C387" t="s">
        <v>53</v>
      </c>
      <c r="E387">
        <v>0.367954</v>
      </c>
      <c r="F387">
        <v>1.4227999999999999E-2</v>
      </c>
      <c r="G387">
        <v>0.34004400000000001</v>
      </c>
      <c r="H387">
        <v>0.39586399999999999</v>
      </c>
      <c r="J387" s="99" t="s">
        <v>38</v>
      </c>
      <c r="K387" s="96">
        <f t="shared" si="19"/>
        <v>35.7331</v>
      </c>
      <c r="L387" s="96">
        <f t="shared" si="20"/>
        <v>35.7729</v>
      </c>
      <c r="M387" s="96">
        <f t="shared" si="21"/>
        <v>32.765999999999998</v>
      </c>
      <c r="N387" s="97">
        <f t="shared" si="22"/>
        <v>34.701100000000004</v>
      </c>
    </row>
    <row r="388" spans="3:14" ht="17.25" thickBot="1" x14ac:dyDescent="0.3">
      <c r="C388" t="s">
        <v>54</v>
      </c>
      <c r="E388">
        <v>0.34299099999999999</v>
      </c>
      <c r="F388">
        <v>2.0362999999999999E-2</v>
      </c>
      <c r="G388">
        <v>0.30304700000000001</v>
      </c>
      <c r="H388">
        <v>0.38293500000000003</v>
      </c>
      <c r="J388" s="99" t="s">
        <v>33</v>
      </c>
      <c r="K388" s="96">
        <f t="shared" si="19"/>
        <v>37.163200000000003</v>
      </c>
      <c r="L388" s="96">
        <f t="shared" si="20"/>
        <v>35.9816</v>
      </c>
      <c r="M388" s="96">
        <f t="shared" si="21"/>
        <v>35.141300000000001</v>
      </c>
      <c r="N388" s="97">
        <f t="shared" si="22"/>
        <v>36.795400000000001</v>
      </c>
    </row>
    <row r="389" spans="3:14" ht="17.25" thickBot="1" x14ac:dyDescent="0.3">
      <c r="C389" t="s">
        <v>55</v>
      </c>
      <c r="E389">
        <v>0.32654</v>
      </c>
      <c r="F389">
        <v>1.2435999999999999E-2</v>
      </c>
      <c r="G389">
        <v>0.302147</v>
      </c>
      <c r="H389">
        <v>0.35093299999999999</v>
      </c>
      <c r="J389" s="99" t="s">
        <v>39</v>
      </c>
      <c r="K389" s="96">
        <f t="shared" si="19"/>
        <v>41.936599999999999</v>
      </c>
      <c r="L389" s="96">
        <f t="shared" si="20"/>
        <v>37.354500000000002</v>
      </c>
      <c r="M389" s="96">
        <f t="shared" si="21"/>
        <v>32.005000000000003</v>
      </c>
      <c r="N389" s="97">
        <f t="shared" si="22"/>
        <v>34.299099999999996</v>
      </c>
    </row>
    <row r="390" spans="3:14" ht="17.25" thickBot="1" x14ac:dyDescent="0.3">
      <c r="C390" t="s">
        <v>56</v>
      </c>
      <c r="E390">
        <v>0.32734200000000002</v>
      </c>
      <c r="F390">
        <v>2.1704000000000001E-2</v>
      </c>
      <c r="G390">
        <v>0.28476800000000002</v>
      </c>
      <c r="H390">
        <v>0.369917</v>
      </c>
      <c r="J390" s="99" t="s">
        <v>35</v>
      </c>
      <c r="K390" s="96">
        <f t="shared" si="19"/>
        <v>40.215800000000002</v>
      </c>
      <c r="L390" s="96">
        <f t="shared" si="20"/>
        <v>36.0199</v>
      </c>
      <c r="M390" s="96">
        <f t="shared" si="21"/>
        <v>31.9801</v>
      </c>
      <c r="N390" s="97">
        <f t="shared" si="22"/>
        <v>32.653999999999996</v>
      </c>
    </row>
    <row r="391" spans="3:14" ht="17.25" thickBot="1" x14ac:dyDescent="0.3">
      <c r="J391" s="99" t="s">
        <v>41</v>
      </c>
      <c r="K391" s="96">
        <f t="shared" si="19"/>
        <v>38.201000000000001</v>
      </c>
      <c r="L391" s="96">
        <f t="shared" si="20"/>
        <v>35.9801</v>
      </c>
      <c r="M391" s="96">
        <f t="shared" si="21"/>
        <v>29.5732</v>
      </c>
      <c r="N391" s="97">
        <f t="shared" si="22"/>
        <v>32.734200000000001</v>
      </c>
    </row>
    <row r="392" spans="3:14" ht="17.25" thickBot="1" x14ac:dyDescent="0.3">
      <c r="C392" t="s">
        <v>47</v>
      </c>
      <c r="E392">
        <v>0.35297699999999999</v>
      </c>
      <c r="F392">
        <v>5.7790000000000003E-3</v>
      </c>
      <c r="G392">
        <v>0.341642</v>
      </c>
      <c r="H392">
        <v>0.364313</v>
      </c>
      <c r="J392" s="99" t="s">
        <v>59</v>
      </c>
      <c r="K392" s="96">
        <f>E434*100</f>
        <v>40.827200000000005</v>
      </c>
      <c r="L392" s="96">
        <f>E419*100</f>
        <v>38.466499999999996</v>
      </c>
      <c r="M392" s="96">
        <f>E406*100</f>
        <v>36.4953</v>
      </c>
      <c r="N392" s="97">
        <f>E392*100</f>
        <v>35.297699999999999</v>
      </c>
    </row>
    <row r="395" spans="3:14" x14ac:dyDescent="0.25">
      <c r="C395" s="47">
        <v>2015</v>
      </c>
    </row>
    <row r="396" spans="3:14" x14ac:dyDescent="0.25">
      <c r="D396" t="s">
        <v>119</v>
      </c>
      <c r="E396" t="s">
        <v>120</v>
      </c>
      <c r="F396" t="s">
        <v>121</v>
      </c>
      <c r="G396" t="s">
        <v>122</v>
      </c>
      <c r="H396" t="s">
        <v>123</v>
      </c>
    </row>
    <row r="398" spans="3:14" x14ac:dyDescent="0.25">
      <c r="C398" t="s">
        <v>50</v>
      </c>
      <c r="E398">
        <v>0.35647000000000001</v>
      </c>
      <c r="F398">
        <v>1.1603E-2</v>
      </c>
      <c r="G398">
        <v>0.33370899999999998</v>
      </c>
      <c r="H398">
        <v>0.37923000000000001</v>
      </c>
    </row>
    <row r="399" spans="3:14" x14ac:dyDescent="0.25">
      <c r="C399" t="s">
        <v>51</v>
      </c>
      <c r="E399">
        <v>0.31230200000000002</v>
      </c>
      <c r="F399">
        <v>9.4059999999999994E-3</v>
      </c>
      <c r="G399">
        <v>0.293852</v>
      </c>
      <c r="H399">
        <v>0.33075300000000002</v>
      </c>
    </row>
    <row r="400" spans="3:14" x14ac:dyDescent="0.25">
      <c r="C400" t="s">
        <v>150</v>
      </c>
      <c r="E400">
        <v>0.32766000000000001</v>
      </c>
      <c r="F400">
        <v>8.8240000000000002E-3</v>
      </c>
      <c r="G400">
        <v>0.31035000000000001</v>
      </c>
      <c r="H400">
        <v>0.34496900000000003</v>
      </c>
    </row>
    <row r="401" spans="3:8" x14ac:dyDescent="0.25">
      <c r="C401" t="s">
        <v>53</v>
      </c>
      <c r="E401">
        <v>0.35141299999999998</v>
      </c>
      <c r="F401">
        <v>9.9959999999999997E-3</v>
      </c>
      <c r="G401">
        <v>0.33180500000000002</v>
      </c>
      <c r="H401">
        <v>0.37102200000000002</v>
      </c>
    </row>
    <row r="402" spans="3:8" x14ac:dyDescent="0.25">
      <c r="C402" t="s">
        <v>151</v>
      </c>
      <c r="E402">
        <v>0.32005</v>
      </c>
      <c r="F402">
        <v>6.6270000000000001E-3</v>
      </c>
      <c r="G402">
        <v>0.30705100000000002</v>
      </c>
      <c r="H402">
        <v>0.33304800000000001</v>
      </c>
    </row>
    <row r="403" spans="3:8" x14ac:dyDescent="0.25">
      <c r="C403" t="s">
        <v>55</v>
      </c>
      <c r="E403">
        <v>0.319801</v>
      </c>
      <c r="F403">
        <v>6.8490000000000001E-3</v>
      </c>
      <c r="G403">
        <v>0.306365</v>
      </c>
      <c r="H403">
        <v>0.33323599999999998</v>
      </c>
    </row>
    <row r="404" spans="3:8" x14ac:dyDescent="0.25">
      <c r="C404" t="s">
        <v>152</v>
      </c>
      <c r="E404">
        <v>0.29573199999999999</v>
      </c>
      <c r="F404">
        <v>7.3879999999999996E-3</v>
      </c>
      <c r="G404">
        <v>0.28123900000000002</v>
      </c>
      <c r="H404">
        <v>0.31022499999999997</v>
      </c>
    </row>
    <row r="406" spans="3:8" x14ac:dyDescent="0.25">
      <c r="C406" t="s">
        <v>47</v>
      </c>
      <c r="E406">
        <v>0.36495300000000003</v>
      </c>
      <c r="F406">
        <v>5.8129999999999996E-3</v>
      </c>
      <c r="G406">
        <v>0.353551</v>
      </c>
      <c r="H406">
        <v>0.376355</v>
      </c>
    </row>
    <row r="408" spans="3:8" x14ac:dyDescent="0.25">
      <c r="C408" s="47">
        <v>2010</v>
      </c>
    </row>
    <row r="409" spans="3:8" x14ac:dyDescent="0.25">
      <c r="D409" t="s">
        <v>119</v>
      </c>
      <c r="E409" t="s">
        <v>120</v>
      </c>
      <c r="F409" t="s">
        <v>121</v>
      </c>
      <c r="G409" t="s">
        <v>122</v>
      </c>
      <c r="H409" t="s">
        <v>123</v>
      </c>
    </row>
    <row r="411" spans="3:8" x14ac:dyDescent="0.25">
      <c r="C411" t="s">
        <v>50</v>
      </c>
      <c r="E411">
        <v>0.37549100000000002</v>
      </c>
      <c r="F411">
        <v>1.1582E-2</v>
      </c>
      <c r="G411">
        <v>0.352767</v>
      </c>
      <c r="H411">
        <v>0.39821600000000001</v>
      </c>
    </row>
    <row r="412" spans="3:8" x14ac:dyDescent="0.25">
      <c r="C412" t="s">
        <v>51</v>
      </c>
      <c r="E412">
        <v>0.29336600000000002</v>
      </c>
      <c r="F412">
        <v>7.6360000000000004E-3</v>
      </c>
      <c r="G412">
        <v>0.27838400000000002</v>
      </c>
      <c r="H412">
        <v>0.30834800000000001</v>
      </c>
    </row>
    <row r="413" spans="3:8" x14ac:dyDescent="0.25">
      <c r="C413" t="s">
        <v>150</v>
      </c>
      <c r="E413">
        <v>0.35772900000000002</v>
      </c>
      <c r="F413">
        <v>1.0491E-2</v>
      </c>
      <c r="G413">
        <v>0.337144</v>
      </c>
      <c r="H413">
        <v>0.37831500000000001</v>
      </c>
    </row>
    <row r="414" spans="3:8" x14ac:dyDescent="0.25">
      <c r="C414" t="s">
        <v>53</v>
      </c>
      <c r="E414">
        <v>0.35981600000000002</v>
      </c>
      <c r="F414">
        <v>8.7939999999999997E-3</v>
      </c>
      <c r="G414">
        <v>0.342561</v>
      </c>
      <c r="H414">
        <v>0.37707099999999999</v>
      </c>
    </row>
    <row r="415" spans="3:8" x14ac:dyDescent="0.25">
      <c r="C415" t="s">
        <v>151</v>
      </c>
      <c r="E415">
        <v>0.37354500000000002</v>
      </c>
      <c r="F415">
        <v>9.9930000000000001E-3</v>
      </c>
      <c r="G415">
        <v>0.353937</v>
      </c>
      <c r="H415">
        <v>0.39315299999999997</v>
      </c>
    </row>
    <row r="416" spans="3:8" x14ac:dyDescent="0.25">
      <c r="C416" t="s">
        <v>55</v>
      </c>
      <c r="E416">
        <v>0.36019899999999999</v>
      </c>
      <c r="F416">
        <v>1.1753E-2</v>
      </c>
      <c r="G416">
        <v>0.33713900000000002</v>
      </c>
      <c r="H416">
        <v>0.38325900000000002</v>
      </c>
    </row>
    <row r="417" spans="3:8" x14ac:dyDescent="0.25">
      <c r="C417" t="s">
        <v>152</v>
      </c>
      <c r="E417">
        <v>0.35980099999999998</v>
      </c>
      <c r="F417">
        <v>1.6230000000000001E-2</v>
      </c>
      <c r="G417">
        <v>0.327955</v>
      </c>
      <c r="H417">
        <v>0.39164700000000002</v>
      </c>
    </row>
    <row r="419" spans="3:8" x14ac:dyDescent="0.25">
      <c r="C419" t="s">
        <v>47</v>
      </c>
      <c r="E419">
        <v>0.38466499999999998</v>
      </c>
      <c r="F419">
        <v>5.522E-3</v>
      </c>
      <c r="G419">
        <v>0.37383100000000002</v>
      </c>
      <c r="H419">
        <v>0.39549899999999999</v>
      </c>
    </row>
    <row r="422" spans="3:8" x14ac:dyDescent="0.25">
      <c r="C422" s="47">
        <v>2005</v>
      </c>
    </row>
    <row r="424" spans="3:8" x14ac:dyDescent="0.25">
      <c r="D424" t="s">
        <v>119</v>
      </c>
      <c r="E424" t="s">
        <v>120</v>
      </c>
      <c r="F424" t="s">
        <v>121</v>
      </c>
      <c r="G424" t="s">
        <v>122</v>
      </c>
      <c r="H424" t="s">
        <v>123</v>
      </c>
    </row>
    <row r="426" spans="3:8" x14ac:dyDescent="0.25">
      <c r="C426" t="s">
        <v>50</v>
      </c>
      <c r="E426">
        <v>0.39890300000000001</v>
      </c>
      <c r="F426">
        <v>1.4793000000000001E-2</v>
      </c>
      <c r="G426">
        <v>0.36987799999999998</v>
      </c>
      <c r="H426">
        <v>0.427927</v>
      </c>
    </row>
    <row r="427" spans="3:8" x14ac:dyDescent="0.25">
      <c r="C427" t="s">
        <v>51</v>
      </c>
      <c r="E427">
        <v>0.36528500000000003</v>
      </c>
      <c r="F427">
        <v>1.0522999999999999E-2</v>
      </c>
      <c r="G427">
        <v>0.344638</v>
      </c>
      <c r="H427">
        <v>0.385932</v>
      </c>
    </row>
    <row r="428" spans="3:8" x14ac:dyDescent="0.25">
      <c r="C428" t="s">
        <v>150</v>
      </c>
      <c r="E428">
        <v>0.35733100000000001</v>
      </c>
      <c r="F428">
        <v>1.2675000000000001E-2</v>
      </c>
      <c r="G428">
        <v>0.33246199999999998</v>
      </c>
      <c r="H428">
        <v>0.38219999999999998</v>
      </c>
    </row>
    <row r="429" spans="3:8" x14ac:dyDescent="0.25">
      <c r="C429" t="s">
        <v>53</v>
      </c>
      <c r="E429">
        <v>0.37163200000000002</v>
      </c>
      <c r="F429">
        <v>1.3689E-2</v>
      </c>
      <c r="G429">
        <v>0.34477400000000002</v>
      </c>
      <c r="H429">
        <v>0.39849000000000001</v>
      </c>
    </row>
    <row r="430" spans="3:8" x14ac:dyDescent="0.25">
      <c r="C430" t="s">
        <v>151</v>
      </c>
      <c r="E430">
        <v>0.41936600000000002</v>
      </c>
      <c r="F430">
        <v>1.1892E-2</v>
      </c>
      <c r="G430">
        <v>0.39603300000000002</v>
      </c>
      <c r="H430">
        <v>0.44269799999999998</v>
      </c>
    </row>
    <row r="431" spans="3:8" x14ac:dyDescent="0.25">
      <c r="C431" t="s">
        <v>55</v>
      </c>
      <c r="E431">
        <v>0.40215800000000002</v>
      </c>
      <c r="F431">
        <v>1.2368000000000001E-2</v>
      </c>
      <c r="G431">
        <v>0.37789</v>
      </c>
      <c r="H431">
        <v>0.426425</v>
      </c>
    </row>
    <row r="432" spans="3:8" x14ac:dyDescent="0.25">
      <c r="C432" t="s">
        <v>152</v>
      </c>
      <c r="E432">
        <v>0.38201000000000002</v>
      </c>
      <c r="F432">
        <v>1.3198E-2</v>
      </c>
      <c r="G432">
        <v>0.35611399999999999</v>
      </c>
      <c r="H432">
        <v>0.40790599999999999</v>
      </c>
    </row>
    <row r="434" spans="3:17" x14ac:dyDescent="0.25">
      <c r="C434" t="s">
        <v>47</v>
      </c>
      <c r="E434">
        <v>0.40827200000000002</v>
      </c>
      <c r="F434">
        <v>6.7850000000000002E-3</v>
      </c>
      <c r="G434">
        <v>0.394959</v>
      </c>
      <c r="H434">
        <v>0.42158600000000002</v>
      </c>
    </row>
    <row r="439" spans="3:17" x14ac:dyDescent="0.25">
      <c r="C439" s="47" t="s">
        <v>163</v>
      </c>
    </row>
    <row r="441" spans="3:17" ht="15.75" thickBot="1" x14ac:dyDescent="0.3"/>
    <row r="442" spans="3:17" ht="17.25" customHeight="1" x14ac:dyDescent="0.25">
      <c r="C442" t="s">
        <v>119</v>
      </c>
      <c r="K442" s="157" t="s">
        <v>164</v>
      </c>
      <c r="L442" s="159" t="s">
        <v>165</v>
      </c>
      <c r="M442" s="150"/>
      <c r="N442" s="150"/>
      <c r="O442" s="151"/>
      <c r="P442" s="107"/>
      <c r="Q442" s="107"/>
    </row>
    <row r="443" spans="3:17" ht="16.5" thickBot="1" x14ac:dyDescent="0.3">
      <c r="D443" t="s">
        <v>120</v>
      </c>
      <c r="E443" t="s">
        <v>121</v>
      </c>
      <c r="F443" t="s">
        <v>122</v>
      </c>
      <c r="G443" t="s">
        <v>158</v>
      </c>
      <c r="H443" t="s">
        <v>162</v>
      </c>
      <c r="K443" s="158"/>
      <c r="L443" s="108">
        <v>2005</v>
      </c>
      <c r="M443" s="108">
        <v>2010</v>
      </c>
      <c r="N443" s="108">
        <v>2015</v>
      </c>
      <c r="O443" s="109">
        <v>2021</v>
      </c>
    </row>
    <row r="444" spans="3:17" ht="17.25" thickBot="1" x14ac:dyDescent="0.3">
      <c r="K444" s="110" t="s">
        <v>167</v>
      </c>
      <c r="L444" s="111">
        <v>10.7616</v>
      </c>
      <c r="M444" s="111">
        <v>10.0829</v>
      </c>
      <c r="N444" s="111">
        <v>9.1515000000000004</v>
      </c>
      <c r="O444" s="95">
        <v>10.751099999999999</v>
      </c>
    </row>
    <row r="445" spans="3:17" ht="17.25" thickBot="1" x14ac:dyDescent="0.3">
      <c r="C445" t="s">
        <v>166</v>
      </c>
      <c r="D445">
        <v>0.100829</v>
      </c>
      <c r="E445">
        <v>5.4390000000000003E-3</v>
      </c>
      <c r="F445">
        <v>9.0158000000000002E-2</v>
      </c>
      <c r="G445">
        <v>0.1115</v>
      </c>
      <c r="H445">
        <v>1137490.5</v>
      </c>
      <c r="I445">
        <f>D445*100</f>
        <v>10.0829</v>
      </c>
      <c r="K445" s="110" t="s">
        <v>169</v>
      </c>
      <c r="L445" s="111">
        <v>41.795300000000005</v>
      </c>
      <c r="M445" s="111">
        <v>40.724700000000006</v>
      </c>
      <c r="N445" s="111">
        <v>35.477399999999996</v>
      </c>
      <c r="O445" s="95">
        <v>33.002400000000002</v>
      </c>
    </row>
    <row r="446" spans="3:17" ht="17.25" thickBot="1" x14ac:dyDescent="0.3">
      <c r="C446" t="s">
        <v>168</v>
      </c>
      <c r="D446">
        <v>0.40724700000000003</v>
      </c>
      <c r="E446">
        <v>1.4467000000000001E-2</v>
      </c>
      <c r="F446">
        <v>0.37886199999999998</v>
      </c>
      <c r="G446">
        <v>0.43563200000000002</v>
      </c>
      <c r="H446">
        <v>1137490.5</v>
      </c>
      <c r="I446">
        <f>D446*100</f>
        <v>40.724700000000006</v>
      </c>
      <c r="K446" s="110" t="s">
        <v>59</v>
      </c>
      <c r="L446" s="111">
        <v>21.5473</v>
      </c>
      <c r="M446" s="111">
        <v>20.4498</v>
      </c>
      <c r="N446" s="111">
        <v>17.4664</v>
      </c>
      <c r="O446" s="95">
        <v>17.8797</v>
      </c>
    </row>
    <row r="447" spans="3:17" x14ac:dyDescent="0.25">
      <c r="C447" t="s">
        <v>47</v>
      </c>
      <c r="D447">
        <v>0.20449800000000001</v>
      </c>
      <c r="E447">
        <v>5.2490000000000002E-3</v>
      </c>
      <c r="F447">
        <v>0.19419900000000001</v>
      </c>
      <c r="G447">
        <v>0.21479799999999999</v>
      </c>
      <c r="H447">
        <v>1137490.5</v>
      </c>
      <c r="I447">
        <f>D447*100</f>
        <v>20.4498</v>
      </c>
    </row>
    <row r="449" spans="3:15" x14ac:dyDescent="0.25">
      <c r="C449" t="s">
        <v>119</v>
      </c>
    </row>
    <row r="450" spans="3:15" ht="15.75" thickBot="1" x14ac:dyDescent="0.3">
      <c r="D450" t="s">
        <v>120</v>
      </c>
      <c r="E450" t="s">
        <v>121</v>
      </c>
      <c r="F450" t="s">
        <v>122</v>
      </c>
      <c r="G450" t="s">
        <v>158</v>
      </c>
      <c r="H450" t="s">
        <v>162</v>
      </c>
    </row>
    <row r="451" spans="3:15" ht="15.75" customHeight="1" x14ac:dyDescent="0.25">
      <c r="C451" t="s">
        <v>50</v>
      </c>
      <c r="K451" s="160" t="s">
        <v>42</v>
      </c>
      <c r="L451" s="159" t="s">
        <v>165</v>
      </c>
      <c r="M451" s="150"/>
      <c r="N451" s="150"/>
      <c r="O451" s="151"/>
    </row>
    <row r="452" spans="3:15" ht="15.75" thickBot="1" x14ac:dyDescent="0.3">
      <c r="C452" t="s">
        <v>51</v>
      </c>
      <c r="D452">
        <v>7.1552000000000004E-2</v>
      </c>
      <c r="E452">
        <v>9.9430000000000004E-3</v>
      </c>
      <c r="F452">
        <v>5.2041999999999998E-2</v>
      </c>
      <c r="G452">
        <v>9.1062000000000004E-2</v>
      </c>
      <c r="H452">
        <v>1137490.5</v>
      </c>
      <c r="I452">
        <f t="shared" ref="I452:I459" si="23">D452*100</f>
        <v>7.1552000000000007</v>
      </c>
      <c r="K452" s="161"/>
      <c r="L452" s="25">
        <v>2005</v>
      </c>
      <c r="M452" s="25">
        <v>2010</v>
      </c>
      <c r="N452" s="25">
        <v>2015</v>
      </c>
      <c r="O452" s="112">
        <v>2021</v>
      </c>
    </row>
    <row r="453" spans="3:15" ht="15.75" thickBot="1" x14ac:dyDescent="0.3">
      <c r="C453" t="s">
        <v>150</v>
      </c>
      <c r="D453">
        <v>0.15168400000000001</v>
      </c>
      <c r="E453">
        <v>1.7618999999999999E-2</v>
      </c>
      <c r="F453">
        <v>0.117115</v>
      </c>
      <c r="G453">
        <v>0.186254</v>
      </c>
      <c r="H453">
        <v>1137490.5</v>
      </c>
      <c r="I453">
        <f t="shared" si="23"/>
        <v>15.168400000000002</v>
      </c>
      <c r="K453" s="21" t="s">
        <v>30</v>
      </c>
      <c r="L453" s="26">
        <v>7.3928999999999991</v>
      </c>
      <c r="M453" s="26">
        <v>7.1552000000000007</v>
      </c>
      <c r="N453" s="26">
        <v>4.3262</v>
      </c>
      <c r="O453" s="52">
        <v>4.3700999999999999</v>
      </c>
    </row>
    <row r="454" spans="3:15" ht="15.75" thickBot="1" x14ac:dyDescent="0.3">
      <c r="C454" t="s">
        <v>53</v>
      </c>
      <c r="D454">
        <v>0.39898400000000001</v>
      </c>
      <c r="E454">
        <v>2.2176000000000001E-2</v>
      </c>
      <c r="F454">
        <v>0.35547200000000001</v>
      </c>
      <c r="G454">
        <v>0.44249500000000003</v>
      </c>
      <c r="H454">
        <v>1137490.5</v>
      </c>
      <c r="I454">
        <f t="shared" si="23"/>
        <v>39.898400000000002</v>
      </c>
      <c r="K454" s="21" t="s">
        <v>31</v>
      </c>
      <c r="L454" s="26">
        <v>20.6174</v>
      </c>
      <c r="M454" s="26">
        <v>15.168400000000002</v>
      </c>
      <c r="N454" s="26">
        <v>15.1632</v>
      </c>
      <c r="O454" s="52">
        <v>16.9191</v>
      </c>
    </row>
    <row r="455" spans="3:15" ht="15.75" thickBot="1" x14ac:dyDescent="0.3">
      <c r="C455" t="s">
        <v>151</v>
      </c>
      <c r="D455">
        <v>0.112457</v>
      </c>
      <c r="E455">
        <v>1.3306E-2</v>
      </c>
      <c r="F455">
        <v>8.6349999999999996E-2</v>
      </c>
      <c r="G455">
        <v>0.13856399999999999</v>
      </c>
      <c r="H455">
        <v>1137490.5</v>
      </c>
      <c r="I455">
        <f t="shared" si="23"/>
        <v>11.245699999999999</v>
      </c>
      <c r="K455" s="21" t="s">
        <v>38</v>
      </c>
      <c r="L455" s="26">
        <v>29.674099999999999</v>
      </c>
      <c r="M455" s="26">
        <v>39.898400000000002</v>
      </c>
      <c r="N455" s="26">
        <v>33.974499999999999</v>
      </c>
      <c r="O455" s="52">
        <v>26.285999999999998</v>
      </c>
    </row>
    <row r="456" spans="3:15" ht="15.75" thickBot="1" x14ac:dyDescent="0.3">
      <c r="C456" t="s">
        <v>55</v>
      </c>
      <c r="D456">
        <v>0.45515499999999998</v>
      </c>
      <c r="E456">
        <v>2.2349000000000001E-2</v>
      </c>
      <c r="F456">
        <v>0.411304</v>
      </c>
      <c r="G456">
        <v>0.49900600000000001</v>
      </c>
      <c r="H456">
        <v>1137490.5</v>
      </c>
      <c r="I456">
        <f t="shared" si="23"/>
        <v>45.515499999999996</v>
      </c>
      <c r="K456" s="21" t="s">
        <v>33</v>
      </c>
      <c r="L456" s="26">
        <v>10.792499999999999</v>
      </c>
      <c r="M456" s="26">
        <v>11.245699999999999</v>
      </c>
      <c r="N456" s="26">
        <v>11.635199999999999</v>
      </c>
      <c r="O456" s="52">
        <v>13.4573</v>
      </c>
    </row>
    <row r="457" spans="3:15" ht="15.75" thickBot="1" x14ac:dyDescent="0.3">
      <c r="C457" t="s">
        <v>152</v>
      </c>
      <c r="D457">
        <v>0.21214</v>
      </c>
      <c r="E457">
        <v>2.4083E-2</v>
      </c>
      <c r="F457">
        <v>0.164886</v>
      </c>
      <c r="G457">
        <v>0.25939400000000001</v>
      </c>
      <c r="H457">
        <v>1137490.5</v>
      </c>
      <c r="I457">
        <f t="shared" si="23"/>
        <v>21.213999999999999</v>
      </c>
      <c r="K457" s="21" t="s">
        <v>39</v>
      </c>
      <c r="L457" s="26">
        <v>51.017500000000005</v>
      </c>
      <c r="M457" s="26">
        <v>45.515499999999996</v>
      </c>
      <c r="N457" s="26">
        <v>38.873200000000004</v>
      </c>
      <c r="O457" s="52">
        <v>42.325800000000001</v>
      </c>
    </row>
    <row r="458" spans="3:15" ht="15.75" thickBot="1" x14ac:dyDescent="0.3">
      <c r="C458" t="s">
        <v>47</v>
      </c>
      <c r="D458">
        <v>0.26356000000000002</v>
      </c>
      <c r="E458">
        <v>2.2079999999999999E-2</v>
      </c>
      <c r="F458">
        <v>0.22023699999999999</v>
      </c>
      <c r="G458">
        <v>0.30688300000000002</v>
      </c>
      <c r="H458">
        <v>1137490.5</v>
      </c>
      <c r="I458">
        <f t="shared" si="23"/>
        <v>26.356000000000002</v>
      </c>
      <c r="K458" s="21" t="s">
        <v>35</v>
      </c>
      <c r="L458" s="26">
        <v>24.313100000000002</v>
      </c>
      <c r="M458" s="26">
        <v>21.213999999999999</v>
      </c>
      <c r="N458" s="26">
        <v>21.377399999999998</v>
      </c>
      <c r="O458" s="52">
        <v>22.7928</v>
      </c>
    </row>
    <row r="459" spans="3:15" ht="15.75" thickBot="1" x14ac:dyDescent="0.3">
      <c r="D459">
        <v>0.20449800000000001</v>
      </c>
      <c r="E459">
        <v>5.2490000000000002E-3</v>
      </c>
      <c r="F459">
        <v>0.19419900000000001</v>
      </c>
      <c r="G459">
        <v>0.21479799999999999</v>
      </c>
      <c r="H459">
        <v>1137490.5</v>
      </c>
      <c r="I459">
        <f t="shared" si="23"/>
        <v>20.4498</v>
      </c>
      <c r="K459" s="21" t="s">
        <v>170</v>
      </c>
      <c r="L459" s="26">
        <v>31.349799999999998</v>
      </c>
      <c r="M459" s="26">
        <v>26.356000000000002</v>
      </c>
      <c r="N459" s="26">
        <v>20.87</v>
      </c>
      <c r="O459" s="52">
        <v>18.602399999999999</v>
      </c>
    </row>
    <row r="460" spans="3:15" ht="15.75" thickBot="1" x14ac:dyDescent="0.3">
      <c r="K460" s="21" t="s">
        <v>59</v>
      </c>
      <c r="L460" s="26">
        <v>21.5473</v>
      </c>
      <c r="M460" s="26">
        <v>20.4498</v>
      </c>
      <c r="N460" s="26">
        <v>17.4664</v>
      </c>
      <c r="O460" s="52">
        <v>17.8797</v>
      </c>
    </row>
    <row r="461" spans="3:15" x14ac:dyDescent="0.25">
      <c r="C461" t="s">
        <v>119</v>
      </c>
      <c r="D461" t="s">
        <v>120</v>
      </c>
      <c r="E461" t="s">
        <v>121</v>
      </c>
      <c r="F461" t="s">
        <v>122</v>
      </c>
      <c r="G461" t="s">
        <v>158</v>
      </c>
      <c r="H461" t="s">
        <v>162</v>
      </c>
      <c r="K461" s="113"/>
    </row>
    <row r="462" spans="3:15" x14ac:dyDescent="0.25">
      <c r="J462">
        <v>2021</v>
      </c>
    </row>
    <row r="463" spans="3:15" x14ac:dyDescent="0.25">
      <c r="C463" t="s">
        <v>171</v>
      </c>
      <c r="D463">
        <v>2.9028000000000002E-2</v>
      </c>
      <c r="E463">
        <v>6.7380000000000001E-3</v>
      </c>
      <c r="F463">
        <v>1.5810999999999999E-2</v>
      </c>
      <c r="G463">
        <v>4.2244999999999998E-2</v>
      </c>
      <c r="H463">
        <v>2510640.25</v>
      </c>
      <c r="J463">
        <f t="shared" ref="J463:J487" si="24">D463*100</f>
        <v>2.9028</v>
      </c>
    </row>
    <row r="464" spans="3:15" x14ac:dyDescent="0.25">
      <c r="C464" t="s">
        <v>172</v>
      </c>
      <c r="D464">
        <v>4.5582999999999999E-2</v>
      </c>
      <c r="E464">
        <v>8.1759999999999992E-3</v>
      </c>
      <c r="F464">
        <v>2.9544999999999998E-2</v>
      </c>
      <c r="G464">
        <v>6.1620000000000001E-2</v>
      </c>
      <c r="H464">
        <v>2510640.25</v>
      </c>
      <c r="J464">
        <f t="shared" si="24"/>
        <v>4.5583</v>
      </c>
    </row>
    <row r="465" spans="3:16" x14ac:dyDescent="0.25">
      <c r="C465" t="s">
        <v>173</v>
      </c>
      <c r="D465">
        <v>5.2603999999999998E-2</v>
      </c>
      <c r="E465">
        <v>1.2859000000000001E-2</v>
      </c>
      <c r="F465">
        <v>2.7380999999999999E-2</v>
      </c>
      <c r="G465">
        <v>7.7826999999999993E-2</v>
      </c>
      <c r="H465">
        <v>2510640.25</v>
      </c>
      <c r="J465">
        <f t="shared" si="24"/>
        <v>5.2603999999999997</v>
      </c>
    </row>
    <row r="466" spans="3:16" ht="15.75" thickBot="1" x14ac:dyDescent="0.3">
      <c r="C466" t="s">
        <v>174</v>
      </c>
      <c r="D466">
        <v>6.2751000000000001E-2</v>
      </c>
      <c r="E466">
        <v>1.1108E-2</v>
      </c>
      <c r="F466">
        <v>4.0961999999999998E-2</v>
      </c>
      <c r="G466">
        <v>8.4539000000000003E-2</v>
      </c>
      <c r="H466">
        <v>2510640.25</v>
      </c>
      <c r="J466">
        <f t="shared" si="24"/>
        <v>6.2751000000000001</v>
      </c>
    </row>
    <row r="467" spans="3:16" ht="16.5" customHeight="1" x14ac:dyDescent="0.25">
      <c r="C467" t="s">
        <v>175</v>
      </c>
      <c r="D467">
        <v>8.4584000000000006E-2</v>
      </c>
      <c r="E467">
        <v>1.3115999999999999E-2</v>
      </c>
      <c r="F467">
        <v>5.8857E-2</v>
      </c>
      <c r="G467">
        <v>0.11031100000000001</v>
      </c>
      <c r="H467">
        <v>2510640.25</v>
      </c>
      <c r="J467">
        <f t="shared" si="24"/>
        <v>8.458400000000001</v>
      </c>
      <c r="L467" s="155" t="s">
        <v>85</v>
      </c>
      <c r="M467" s="149" t="s">
        <v>165</v>
      </c>
      <c r="N467" s="150"/>
      <c r="O467" s="150"/>
      <c r="P467" s="151"/>
    </row>
    <row r="468" spans="3:16" ht="15.75" thickBot="1" x14ac:dyDescent="0.3">
      <c r="C468" t="s">
        <v>176</v>
      </c>
      <c r="D468">
        <v>0.34936699999999998</v>
      </c>
      <c r="E468">
        <v>3.3101999999999999E-2</v>
      </c>
      <c r="F468">
        <v>0.28443600000000002</v>
      </c>
      <c r="G468">
        <v>0.414298</v>
      </c>
      <c r="H468">
        <v>2510640.25</v>
      </c>
      <c r="J468">
        <f t="shared" si="24"/>
        <v>34.936700000000002</v>
      </c>
      <c r="L468" s="155"/>
      <c r="M468" s="25">
        <v>2005</v>
      </c>
      <c r="N468" s="25">
        <v>2010</v>
      </c>
      <c r="O468" s="25">
        <v>2015</v>
      </c>
      <c r="P468" s="112">
        <v>2021</v>
      </c>
    </row>
    <row r="469" spans="3:16" ht="15.75" thickBot="1" x14ac:dyDescent="0.3">
      <c r="C469" t="s">
        <v>177</v>
      </c>
      <c r="D469">
        <v>0.234846</v>
      </c>
      <c r="E469">
        <v>2.6884000000000002E-2</v>
      </c>
      <c r="F469">
        <v>0.182111</v>
      </c>
      <c r="G469">
        <v>0.287582</v>
      </c>
      <c r="H469">
        <v>2510640.25</v>
      </c>
      <c r="J469">
        <f t="shared" si="24"/>
        <v>23.4846</v>
      </c>
      <c r="L469" s="55" t="s">
        <v>86</v>
      </c>
      <c r="M469" s="26">
        <v>5.3891</v>
      </c>
      <c r="N469" s="26">
        <v>9.3753000000000011</v>
      </c>
      <c r="O469" s="26">
        <v>2.5053000000000001</v>
      </c>
      <c r="P469" s="52">
        <v>2.9028</v>
      </c>
    </row>
    <row r="470" spans="3:16" ht="15.75" thickBot="1" x14ac:dyDescent="0.3">
      <c r="C470" t="s">
        <v>178</v>
      </c>
      <c r="D470">
        <v>0.23172699999999999</v>
      </c>
      <c r="E470">
        <v>3.0632E-2</v>
      </c>
      <c r="F470">
        <v>0.17163900000000001</v>
      </c>
      <c r="G470">
        <v>0.29181499999999999</v>
      </c>
      <c r="H470">
        <v>2510640.25</v>
      </c>
      <c r="J470">
        <f t="shared" si="24"/>
        <v>23.172699999999999</v>
      </c>
      <c r="L470" s="55" t="s">
        <v>87</v>
      </c>
      <c r="M470" s="26">
        <v>11.369199999999999</v>
      </c>
      <c r="N470" s="26">
        <v>3.9527999999999999</v>
      </c>
      <c r="O470" s="26">
        <v>4.1837999999999997</v>
      </c>
      <c r="P470" s="52">
        <v>4.5583</v>
      </c>
    </row>
    <row r="471" spans="3:16" ht="15.75" thickBot="1" x14ac:dyDescent="0.3">
      <c r="C471" t="s">
        <v>179</v>
      </c>
      <c r="D471">
        <v>0.20154900000000001</v>
      </c>
      <c r="E471">
        <v>2.3880999999999999E-2</v>
      </c>
      <c r="F471">
        <v>0.15470500000000001</v>
      </c>
      <c r="G471">
        <v>0.248392</v>
      </c>
      <c r="H471">
        <v>2510640.25</v>
      </c>
      <c r="J471">
        <f t="shared" si="24"/>
        <v>20.154900000000001</v>
      </c>
      <c r="L471" s="55" t="s">
        <v>88</v>
      </c>
      <c r="M471" s="26">
        <v>5.0286999999999997</v>
      </c>
      <c r="N471" s="26">
        <v>4.1955</v>
      </c>
      <c r="O471" s="26">
        <v>3.8794000000000004</v>
      </c>
      <c r="P471" s="52">
        <v>5.2603999999999997</v>
      </c>
    </row>
    <row r="472" spans="3:16" ht="15.75" thickBot="1" x14ac:dyDescent="0.3">
      <c r="C472" t="s">
        <v>180</v>
      </c>
      <c r="D472">
        <v>0.31105899999999997</v>
      </c>
      <c r="E472">
        <v>3.8738000000000002E-2</v>
      </c>
      <c r="F472">
        <v>0.235073</v>
      </c>
      <c r="G472">
        <v>0.387046</v>
      </c>
      <c r="H472">
        <v>2510640.25</v>
      </c>
      <c r="J472">
        <f t="shared" si="24"/>
        <v>31.105899999999998</v>
      </c>
      <c r="L472" s="55" t="s">
        <v>89</v>
      </c>
      <c r="M472" s="26">
        <v>11.709899999999999</v>
      </c>
      <c r="N472" s="26">
        <v>10.197199999999999</v>
      </c>
      <c r="O472" s="26">
        <v>10.3994</v>
      </c>
      <c r="P472" s="52">
        <v>6.2751000000000001</v>
      </c>
    </row>
    <row r="473" spans="3:16" ht="15.75" thickBot="1" x14ac:dyDescent="0.3">
      <c r="C473" t="s">
        <v>181</v>
      </c>
      <c r="D473">
        <v>0.36041699999999999</v>
      </c>
      <c r="E473">
        <v>3.1875000000000001E-2</v>
      </c>
      <c r="F473">
        <v>0.29789199999999999</v>
      </c>
      <c r="G473">
        <v>0.42294199999999998</v>
      </c>
      <c r="H473">
        <v>2510640.25</v>
      </c>
      <c r="J473">
        <f t="shared" si="24"/>
        <v>36.041699999999999</v>
      </c>
      <c r="L473" s="55" t="s">
        <v>90</v>
      </c>
      <c r="M473" s="26">
        <v>12.4009</v>
      </c>
      <c r="N473" s="26">
        <v>5.6918000000000006</v>
      </c>
      <c r="O473" s="26">
        <v>9.7279999999999998</v>
      </c>
      <c r="P473" s="52">
        <v>8.458400000000001</v>
      </c>
    </row>
    <row r="474" spans="3:16" ht="15.75" thickBot="1" x14ac:dyDescent="0.3">
      <c r="C474" t="s">
        <v>182</v>
      </c>
      <c r="D474">
        <v>0.13689399999999999</v>
      </c>
      <c r="E474">
        <v>1.8643E-2</v>
      </c>
      <c r="F474">
        <v>0.100325</v>
      </c>
      <c r="G474">
        <v>0.17346300000000001</v>
      </c>
      <c r="H474">
        <v>2510640.25</v>
      </c>
      <c r="J474">
        <f t="shared" si="24"/>
        <v>13.689399999999999</v>
      </c>
      <c r="L474" s="55" t="s">
        <v>91</v>
      </c>
      <c r="M474" s="26">
        <v>33.302300000000002</v>
      </c>
      <c r="N474" s="26">
        <v>23.428999999999998</v>
      </c>
      <c r="O474" s="26">
        <v>18.294699999999999</v>
      </c>
      <c r="P474" s="52">
        <v>34.936700000000002</v>
      </c>
    </row>
    <row r="475" spans="3:16" ht="15.75" thickBot="1" x14ac:dyDescent="0.3">
      <c r="C475" t="s">
        <v>183</v>
      </c>
      <c r="D475">
        <v>0.14868600000000001</v>
      </c>
      <c r="E475">
        <v>2.3444E-2</v>
      </c>
      <c r="F475">
        <v>0.1027</v>
      </c>
      <c r="G475">
        <v>0.19467200000000001</v>
      </c>
      <c r="H475">
        <v>2510640.25</v>
      </c>
      <c r="J475">
        <f t="shared" si="24"/>
        <v>14.868600000000001</v>
      </c>
      <c r="L475" s="55" t="s">
        <v>92</v>
      </c>
      <c r="M475" s="26">
        <v>27.654499999999999</v>
      </c>
      <c r="N475" s="26">
        <v>25.666599999999999</v>
      </c>
      <c r="O475" s="26">
        <v>22.063099999999999</v>
      </c>
      <c r="P475" s="52">
        <v>23.4846</v>
      </c>
    </row>
    <row r="476" spans="3:16" ht="15.75" thickBot="1" x14ac:dyDescent="0.3">
      <c r="C476" t="s">
        <v>184</v>
      </c>
      <c r="D476">
        <v>0.135819</v>
      </c>
      <c r="E476">
        <v>2.0330000000000001E-2</v>
      </c>
      <c r="F476">
        <v>9.5939999999999998E-2</v>
      </c>
      <c r="G476">
        <v>0.17569799999999999</v>
      </c>
      <c r="H476">
        <v>2510640.25</v>
      </c>
      <c r="J476">
        <f t="shared" si="24"/>
        <v>13.581899999999999</v>
      </c>
      <c r="L476" s="57" t="s">
        <v>93</v>
      </c>
      <c r="M476" s="26">
        <v>32.806600000000003</v>
      </c>
      <c r="N476" s="26">
        <v>37.210300000000004</v>
      </c>
      <c r="O476" s="26">
        <v>37.534800000000004</v>
      </c>
      <c r="P476" s="52">
        <v>23.172699999999999</v>
      </c>
    </row>
    <row r="477" spans="3:16" ht="15.75" thickBot="1" x14ac:dyDescent="0.3">
      <c r="C477" t="s">
        <v>185</v>
      </c>
      <c r="D477">
        <v>0.124043</v>
      </c>
      <c r="E477">
        <v>1.6400000000000001E-2</v>
      </c>
      <c r="F477">
        <v>9.1872999999999996E-2</v>
      </c>
      <c r="G477">
        <v>0.15621299999999999</v>
      </c>
      <c r="H477">
        <v>2510640.25</v>
      </c>
      <c r="J477">
        <f t="shared" si="24"/>
        <v>12.404299999999999</v>
      </c>
      <c r="L477" s="55" t="s">
        <v>94</v>
      </c>
      <c r="M477" s="26">
        <v>27.112500000000001</v>
      </c>
      <c r="N477" s="26">
        <v>43.445299999999996</v>
      </c>
      <c r="O477" s="26">
        <v>27.586699999999997</v>
      </c>
      <c r="P477" s="52">
        <v>20.154900000000001</v>
      </c>
    </row>
    <row r="478" spans="3:16" ht="15.75" thickBot="1" x14ac:dyDescent="0.3">
      <c r="C478" t="s">
        <v>186</v>
      </c>
      <c r="D478">
        <v>0.49040600000000001</v>
      </c>
      <c r="E478">
        <v>3.0286E-2</v>
      </c>
      <c r="F478">
        <v>0.43099799999999999</v>
      </c>
      <c r="G478">
        <v>0.54981500000000005</v>
      </c>
      <c r="H478">
        <v>2510640.25</v>
      </c>
      <c r="J478">
        <f t="shared" si="24"/>
        <v>49.040599999999998</v>
      </c>
      <c r="L478" s="55" t="s">
        <v>95</v>
      </c>
      <c r="M478" s="26">
        <v>31.2867</v>
      </c>
      <c r="N478" s="26">
        <v>44.715500000000006</v>
      </c>
      <c r="O478" s="26">
        <v>39.593899999999998</v>
      </c>
      <c r="P478" s="52">
        <v>31.105899999999998</v>
      </c>
    </row>
    <row r="479" spans="3:16" ht="15.75" thickBot="1" x14ac:dyDescent="0.3">
      <c r="C479" t="s">
        <v>187</v>
      </c>
      <c r="D479">
        <v>0.328789</v>
      </c>
      <c r="E479">
        <v>2.6804000000000001E-2</v>
      </c>
      <c r="F479">
        <v>0.27621000000000001</v>
      </c>
      <c r="G479">
        <v>0.38136799999999998</v>
      </c>
      <c r="H479">
        <v>2510640.25</v>
      </c>
      <c r="J479">
        <f t="shared" si="24"/>
        <v>32.878900000000002</v>
      </c>
      <c r="L479" s="55" t="s">
        <v>96</v>
      </c>
      <c r="M479" s="26">
        <v>28.408099999999997</v>
      </c>
      <c r="N479" s="26">
        <v>31.715300000000003</v>
      </c>
      <c r="O479" s="26">
        <v>34.315600000000003</v>
      </c>
      <c r="P479" s="52">
        <v>36.041699999999999</v>
      </c>
    </row>
    <row r="480" spans="3:16" ht="15.75" thickBot="1" x14ac:dyDescent="0.3">
      <c r="C480" t="s">
        <v>188</v>
      </c>
      <c r="D480">
        <v>0.43126599999999998</v>
      </c>
      <c r="E480">
        <v>3.0530000000000002E-2</v>
      </c>
      <c r="F480">
        <v>0.37137900000000001</v>
      </c>
      <c r="G480">
        <v>0.49115399999999998</v>
      </c>
      <c r="H480">
        <v>2510640.25</v>
      </c>
      <c r="J480">
        <f t="shared" si="24"/>
        <v>43.126599999999996</v>
      </c>
      <c r="L480" s="55" t="s">
        <v>97</v>
      </c>
      <c r="M480" s="26">
        <v>10.3649</v>
      </c>
      <c r="N480" s="26">
        <v>7.9948000000000006</v>
      </c>
      <c r="O480" s="26">
        <v>15.8689</v>
      </c>
      <c r="P480" s="52">
        <v>13.689399999999999</v>
      </c>
    </row>
    <row r="481" spans="3:16" ht="15.75" thickBot="1" x14ac:dyDescent="0.3">
      <c r="C481" t="s">
        <v>189</v>
      </c>
      <c r="D481">
        <v>0.22770399999999999</v>
      </c>
      <c r="E481">
        <v>2.7504000000000001E-2</v>
      </c>
      <c r="F481">
        <v>0.17375199999999999</v>
      </c>
      <c r="G481">
        <v>0.28165499999999999</v>
      </c>
      <c r="H481">
        <v>2510640.25</v>
      </c>
      <c r="J481">
        <f t="shared" si="24"/>
        <v>22.770399999999999</v>
      </c>
      <c r="L481" s="55" t="s">
        <v>98</v>
      </c>
      <c r="M481" s="26">
        <v>6.1031000000000004</v>
      </c>
      <c r="N481" s="26">
        <v>5.3096999999999994</v>
      </c>
      <c r="O481" s="26">
        <v>4.9154</v>
      </c>
      <c r="P481" s="52">
        <v>14.868600000000001</v>
      </c>
    </row>
    <row r="482" spans="3:16" ht="15.75" thickBot="1" x14ac:dyDescent="0.3">
      <c r="C482" t="s">
        <v>190</v>
      </c>
      <c r="D482">
        <v>0.203766</v>
      </c>
      <c r="E482">
        <v>2.7373999999999999E-2</v>
      </c>
      <c r="F482">
        <v>0.15006900000000001</v>
      </c>
      <c r="G482">
        <v>0.257463</v>
      </c>
      <c r="H482">
        <v>2510640.25</v>
      </c>
      <c r="J482">
        <f t="shared" si="24"/>
        <v>20.3766</v>
      </c>
      <c r="L482" s="55" t="s">
        <v>99</v>
      </c>
      <c r="M482" s="26">
        <v>13.999900000000002</v>
      </c>
      <c r="N482" s="26">
        <v>16.4924</v>
      </c>
      <c r="O482" s="26">
        <v>27.3447</v>
      </c>
      <c r="P482" s="52">
        <v>13.581899999999999</v>
      </c>
    </row>
    <row r="483" spans="3:16" ht="15.75" thickBot="1" x14ac:dyDescent="0.3">
      <c r="C483" t="s">
        <v>191</v>
      </c>
      <c r="D483">
        <v>0.31150800000000001</v>
      </c>
      <c r="E483">
        <v>3.3984E-2</v>
      </c>
      <c r="F483">
        <v>0.24484700000000001</v>
      </c>
      <c r="G483">
        <v>0.37816899999999998</v>
      </c>
      <c r="H483">
        <v>2510640.25</v>
      </c>
      <c r="J483">
        <f t="shared" si="24"/>
        <v>31.1508</v>
      </c>
      <c r="L483" s="55" t="s">
        <v>100</v>
      </c>
      <c r="M483" s="26">
        <v>12.1739</v>
      </c>
      <c r="N483" s="26">
        <v>14.479500000000002</v>
      </c>
      <c r="O483" s="26">
        <v>5.8829000000000002</v>
      </c>
      <c r="P483" s="52">
        <v>12.404299999999999</v>
      </c>
    </row>
    <row r="484" spans="3:16" ht="15.75" thickBot="1" x14ac:dyDescent="0.3">
      <c r="C484" t="s">
        <v>192</v>
      </c>
      <c r="D484">
        <v>0.19450400000000001</v>
      </c>
      <c r="E484">
        <v>2.3671000000000001E-2</v>
      </c>
      <c r="F484">
        <v>0.14807100000000001</v>
      </c>
      <c r="G484">
        <v>0.24093700000000001</v>
      </c>
      <c r="H484">
        <v>2510640.25</v>
      </c>
      <c r="J484">
        <f t="shared" si="24"/>
        <v>19.450400000000002</v>
      </c>
      <c r="L484" s="55" t="s">
        <v>101</v>
      </c>
      <c r="M484" s="26">
        <v>46.398000000000003</v>
      </c>
      <c r="N484" s="26">
        <v>36.619700000000002</v>
      </c>
      <c r="O484" s="26">
        <v>45.548499999999997</v>
      </c>
      <c r="P484" s="52">
        <v>49.040599999999998</v>
      </c>
    </row>
    <row r="485" spans="3:16" ht="15.75" thickBot="1" x14ac:dyDescent="0.3">
      <c r="C485" t="s">
        <v>193</v>
      </c>
      <c r="D485">
        <v>0.110139</v>
      </c>
      <c r="E485">
        <v>2.9610999999999998E-2</v>
      </c>
      <c r="F485">
        <v>5.2054999999999997E-2</v>
      </c>
      <c r="G485">
        <v>0.16822300000000001</v>
      </c>
      <c r="H485">
        <v>2510640.25</v>
      </c>
      <c r="J485">
        <f t="shared" si="24"/>
        <v>11.0139</v>
      </c>
      <c r="L485" s="55" t="s">
        <v>102</v>
      </c>
      <c r="M485" s="26">
        <v>50.921400000000006</v>
      </c>
      <c r="N485" s="26">
        <v>56.5473</v>
      </c>
      <c r="O485" s="26">
        <v>37.7117</v>
      </c>
      <c r="P485" s="52">
        <v>32.878900000000002</v>
      </c>
    </row>
    <row r="486" spans="3:16" ht="15.75" thickBot="1" x14ac:dyDescent="0.3">
      <c r="C486" t="s">
        <v>194</v>
      </c>
      <c r="D486">
        <v>0.21854299999999999</v>
      </c>
      <c r="E486">
        <v>5.4040999999999999E-2</v>
      </c>
      <c r="F486">
        <v>0.112538</v>
      </c>
      <c r="G486">
        <v>0.32454899999999998</v>
      </c>
      <c r="H486">
        <v>2510640.25</v>
      </c>
      <c r="J486">
        <f t="shared" si="24"/>
        <v>21.854299999999999</v>
      </c>
      <c r="L486" s="55" t="s">
        <v>103</v>
      </c>
      <c r="M486" s="26">
        <v>57.479100000000003</v>
      </c>
      <c r="N486" s="26">
        <v>46.040500000000002</v>
      </c>
      <c r="O486" s="26">
        <v>30.759499999999999</v>
      </c>
      <c r="P486" s="52">
        <v>43.126599999999996</v>
      </c>
    </row>
    <row r="487" spans="3:16" ht="15.75" thickBot="1" x14ac:dyDescent="0.3">
      <c r="C487" t="s">
        <v>47</v>
      </c>
      <c r="D487">
        <v>0.17879700000000001</v>
      </c>
      <c r="E487">
        <v>3.803E-3</v>
      </c>
      <c r="F487">
        <v>0.17133699999999999</v>
      </c>
      <c r="G487">
        <v>0.186256</v>
      </c>
      <c r="H487">
        <v>2510640.25</v>
      </c>
      <c r="J487">
        <f t="shared" si="24"/>
        <v>17.8797</v>
      </c>
      <c r="L487" s="55" t="s">
        <v>104</v>
      </c>
      <c r="M487" s="26">
        <v>28.462500000000002</v>
      </c>
      <c r="N487" s="26">
        <v>19.160599999999999</v>
      </c>
      <c r="O487" s="26">
        <v>19.249600000000001</v>
      </c>
      <c r="P487" s="52">
        <v>22.770399999999999</v>
      </c>
    </row>
    <row r="488" spans="3:16" ht="15.75" thickBot="1" x14ac:dyDescent="0.3">
      <c r="L488" s="55" t="s">
        <v>105</v>
      </c>
      <c r="M488" s="26">
        <v>17.961299999999998</v>
      </c>
      <c r="N488" s="26">
        <v>20.7805</v>
      </c>
      <c r="O488" s="26">
        <v>24.023199999999999</v>
      </c>
      <c r="P488" s="52">
        <v>20.3766</v>
      </c>
    </row>
    <row r="489" spans="3:16" ht="15.75" thickBot="1" x14ac:dyDescent="0.3">
      <c r="L489" s="55" t="s">
        <v>106</v>
      </c>
      <c r="M489" s="26">
        <v>33.604399999999998</v>
      </c>
      <c r="N489" s="26">
        <v>27.672799999999999</v>
      </c>
      <c r="O489" s="26">
        <v>17.972300000000001</v>
      </c>
      <c r="P489" s="52">
        <v>31.1508</v>
      </c>
    </row>
    <row r="490" spans="3:16" ht="15.75" thickBot="1" x14ac:dyDescent="0.3">
      <c r="L490" s="55" t="s">
        <v>107</v>
      </c>
      <c r="M490" s="26">
        <v>28.239900000000002</v>
      </c>
      <c r="N490" s="26">
        <v>25.092300000000002</v>
      </c>
      <c r="O490" s="26">
        <v>21.189700000000002</v>
      </c>
      <c r="P490" s="52">
        <v>19.450400000000002</v>
      </c>
    </row>
    <row r="491" spans="3:16" ht="15.75" thickBot="1" x14ac:dyDescent="0.3">
      <c r="L491" s="55" t="s">
        <v>108</v>
      </c>
      <c r="M491" s="26">
        <v>24.825400000000002</v>
      </c>
      <c r="N491" s="26">
        <v>24.054300000000001</v>
      </c>
      <c r="O491" s="26">
        <v>16.974</v>
      </c>
      <c r="P491" s="52">
        <v>11.0139</v>
      </c>
    </row>
    <row r="492" spans="3:16" ht="15.75" thickBot="1" x14ac:dyDescent="0.3">
      <c r="C492" t="s">
        <v>119</v>
      </c>
      <c r="D492" t="s">
        <v>120</v>
      </c>
      <c r="E492" t="s">
        <v>121</v>
      </c>
      <c r="F492" t="s">
        <v>122</v>
      </c>
      <c r="G492" t="s">
        <v>158</v>
      </c>
      <c r="H492" t="s">
        <v>162</v>
      </c>
      <c r="L492" s="55" t="s">
        <v>109</v>
      </c>
      <c r="M492" s="26">
        <v>42.799599999999998</v>
      </c>
      <c r="N492" s="26">
        <v>30.764700000000001</v>
      </c>
      <c r="O492" s="26">
        <v>22.787600000000001</v>
      </c>
      <c r="P492" s="52">
        <v>21.854299999999999</v>
      </c>
    </row>
    <row r="493" spans="3:16" ht="15.75" thickBot="1" x14ac:dyDescent="0.3">
      <c r="L493" s="21" t="s">
        <v>59</v>
      </c>
      <c r="M493" s="26">
        <v>21.5473</v>
      </c>
      <c r="N493" s="26">
        <v>20.4498</v>
      </c>
      <c r="O493" s="26">
        <v>17.4664</v>
      </c>
      <c r="P493" s="52">
        <v>17.8797</v>
      </c>
    </row>
    <row r="494" spans="3:16" x14ac:dyDescent="0.25">
      <c r="C494" t="s">
        <v>60</v>
      </c>
      <c r="D494">
        <v>5.3891000000000001E-2</v>
      </c>
      <c r="E494">
        <v>9.7050000000000001E-3</v>
      </c>
      <c r="F494">
        <v>3.4848999999999998E-2</v>
      </c>
      <c r="G494">
        <v>7.2932999999999998E-2</v>
      </c>
      <c r="H494">
        <v>791472.63</v>
      </c>
      <c r="J494">
        <f t="shared" ref="J494:J518" si="25">D494*100</f>
        <v>5.3891</v>
      </c>
    </row>
    <row r="495" spans="3:16" x14ac:dyDescent="0.25">
      <c r="C495" t="s">
        <v>61</v>
      </c>
      <c r="D495">
        <v>0.113692</v>
      </c>
      <c r="E495">
        <v>2.6453999999999998E-2</v>
      </c>
      <c r="F495">
        <v>6.1786000000000001E-2</v>
      </c>
      <c r="G495">
        <v>0.165598</v>
      </c>
      <c r="H495">
        <v>791472.63</v>
      </c>
      <c r="J495">
        <f t="shared" si="25"/>
        <v>11.369199999999999</v>
      </c>
    </row>
    <row r="496" spans="3:16" x14ac:dyDescent="0.25">
      <c r="C496" t="s">
        <v>62</v>
      </c>
      <c r="D496">
        <v>5.0286999999999998E-2</v>
      </c>
      <c r="E496">
        <v>1.2777999999999999E-2</v>
      </c>
      <c r="F496">
        <v>2.5215000000000001E-2</v>
      </c>
      <c r="G496">
        <v>7.5359999999999996E-2</v>
      </c>
      <c r="H496">
        <v>791472.63</v>
      </c>
      <c r="J496">
        <f t="shared" si="25"/>
        <v>5.0286999999999997</v>
      </c>
    </row>
    <row r="497" spans="3:10" x14ac:dyDescent="0.25">
      <c r="C497" t="s">
        <v>63</v>
      </c>
      <c r="D497">
        <v>0.11709899999999999</v>
      </c>
      <c r="E497">
        <v>2.6363000000000001E-2</v>
      </c>
      <c r="F497">
        <v>6.5373000000000001E-2</v>
      </c>
      <c r="G497">
        <v>0.168825</v>
      </c>
      <c r="H497">
        <v>791472.63</v>
      </c>
      <c r="J497">
        <f t="shared" si="25"/>
        <v>11.709899999999999</v>
      </c>
    </row>
    <row r="498" spans="3:10" x14ac:dyDescent="0.25">
      <c r="C498" t="s">
        <v>64</v>
      </c>
      <c r="D498">
        <v>0.12400899999999999</v>
      </c>
      <c r="E498">
        <v>1.7915E-2</v>
      </c>
      <c r="F498">
        <v>8.8858999999999994E-2</v>
      </c>
      <c r="G498">
        <v>0.15916</v>
      </c>
      <c r="H498">
        <v>791472.63</v>
      </c>
      <c r="J498">
        <f t="shared" si="25"/>
        <v>12.4009</v>
      </c>
    </row>
    <row r="499" spans="3:10" x14ac:dyDescent="0.25">
      <c r="C499" t="s">
        <v>65</v>
      </c>
      <c r="D499">
        <v>0.33302300000000001</v>
      </c>
      <c r="E499">
        <v>4.7917000000000001E-2</v>
      </c>
      <c r="F499">
        <v>0.239005</v>
      </c>
      <c r="G499">
        <v>0.42704199999999998</v>
      </c>
      <c r="H499">
        <v>791472.63</v>
      </c>
      <c r="J499">
        <f t="shared" si="25"/>
        <v>33.302300000000002</v>
      </c>
    </row>
    <row r="500" spans="3:10" x14ac:dyDescent="0.25">
      <c r="C500" t="s">
        <v>66</v>
      </c>
      <c r="D500">
        <v>0.27654499999999999</v>
      </c>
      <c r="E500">
        <v>3.4455E-2</v>
      </c>
      <c r="F500">
        <v>0.20893999999999999</v>
      </c>
      <c r="G500">
        <v>0.34415000000000001</v>
      </c>
      <c r="H500">
        <v>791472.63</v>
      </c>
      <c r="J500">
        <f t="shared" si="25"/>
        <v>27.654499999999999</v>
      </c>
    </row>
    <row r="501" spans="3:10" x14ac:dyDescent="0.25">
      <c r="C501" t="s">
        <v>67</v>
      </c>
      <c r="D501">
        <v>0.32806600000000002</v>
      </c>
      <c r="E501">
        <v>5.1642E-2</v>
      </c>
      <c r="F501">
        <v>0.226739</v>
      </c>
      <c r="G501">
        <v>0.42939300000000002</v>
      </c>
      <c r="H501">
        <v>791472.63</v>
      </c>
      <c r="J501">
        <f t="shared" si="25"/>
        <v>32.806600000000003</v>
      </c>
    </row>
    <row r="502" spans="3:10" x14ac:dyDescent="0.25">
      <c r="C502" t="s">
        <v>68</v>
      </c>
      <c r="D502">
        <v>0.271125</v>
      </c>
      <c r="E502">
        <v>3.4450000000000001E-2</v>
      </c>
      <c r="F502">
        <v>0.20352999999999999</v>
      </c>
      <c r="G502">
        <v>0.33872000000000002</v>
      </c>
      <c r="H502">
        <v>791472.63</v>
      </c>
      <c r="J502">
        <f t="shared" si="25"/>
        <v>27.112500000000001</v>
      </c>
    </row>
    <row r="503" spans="3:10" x14ac:dyDescent="0.25">
      <c r="C503" t="s">
        <v>69</v>
      </c>
      <c r="D503">
        <v>0.31286700000000001</v>
      </c>
      <c r="E503">
        <v>4.1730000000000003E-2</v>
      </c>
      <c r="F503">
        <v>0.23099</v>
      </c>
      <c r="G503">
        <v>0.39474399999999998</v>
      </c>
      <c r="H503">
        <v>791472.63</v>
      </c>
      <c r="J503">
        <f t="shared" si="25"/>
        <v>31.2867</v>
      </c>
    </row>
    <row r="504" spans="3:10" x14ac:dyDescent="0.25">
      <c r="C504" t="s">
        <v>70</v>
      </c>
      <c r="D504">
        <v>0.28408099999999997</v>
      </c>
      <c r="E504">
        <v>3.8418000000000001E-2</v>
      </c>
      <c r="F504">
        <v>0.2087</v>
      </c>
      <c r="G504">
        <v>0.35946099999999997</v>
      </c>
      <c r="H504">
        <v>791472.63</v>
      </c>
      <c r="J504">
        <f t="shared" si="25"/>
        <v>28.408099999999997</v>
      </c>
    </row>
    <row r="505" spans="3:10" x14ac:dyDescent="0.25">
      <c r="C505" t="s">
        <v>71</v>
      </c>
      <c r="D505">
        <v>0.10364900000000001</v>
      </c>
      <c r="E505">
        <v>2.1513999999999998E-2</v>
      </c>
      <c r="F505">
        <v>6.1436999999999999E-2</v>
      </c>
      <c r="G505">
        <v>0.14586099999999999</v>
      </c>
      <c r="H505">
        <v>791472.63</v>
      </c>
      <c r="J505">
        <f t="shared" si="25"/>
        <v>10.3649</v>
      </c>
    </row>
    <row r="506" spans="3:10" x14ac:dyDescent="0.25">
      <c r="C506" t="s">
        <v>72</v>
      </c>
      <c r="D506">
        <v>6.1031000000000002E-2</v>
      </c>
      <c r="E506">
        <v>1.8162000000000001E-2</v>
      </c>
      <c r="F506">
        <v>2.5395000000000001E-2</v>
      </c>
      <c r="G506">
        <v>9.6666000000000002E-2</v>
      </c>
      <c r="H506">
        <v>791472.63</v>
      </c>
      <c r="J506">
        <f t="shared" si="25"/>
        <v>6.1031000000000004</v>
      </c>
    </row>
    <row r="507" spans="3:10" x14ac:dyDescent="0.25">
      <c r="C507" t="s">
        <v>73</v>
      </c>
      <c r="D507">
        <v>0.13999900000000001</v>
      </c>
      <c r="E507">
        <v>2.5578E-2</v>
      </c>
      <c r="F507">
        <v>8.9813000000000004E-2</v>
      </c>
      <c r="G507">
        <v>0.19018599999999999</v>
      </c>
      <c r="H507">
        <v>791472.63</v>
      </c>
      <c r="J507">
        <f t="shared" si="25"/>
        <v>13.999900000000002</v>
      </c>
    </row>
    <row r="508" spans="3:10" x14ac:dyDescent="0.25">
      <c r="C508" t="s">
        <v>74</v>
      </c>
      <c r="D508">
        <v>0.121739</v>
      </c>
      <c r="E508">
        <v>2.1916999999999999E-2</v>
      </c>
      <c r="F508">
        <v>7.8734999999999999E-2</v>
      </c>
      <c r="G508">
        <v>0.164743</v>
      </c>
      <c r="H508">
        <v>791472.63</v>
      </c>
      <c r="J508">
        <f t="shared" si="25"/>
        <v>12.1739</v>
      </c>
    </row>
    <row r="509" spans="3:10" x14ac:dyDescent="0.25">
      <c r="C509" t="s">
        <v>75</v>
      </c>
      <c r="D509">
        <v>0.46398</v>
      </c>
      <c r="E509">
        <v>3.8746999999999997E-2</v>
      </c>
      <c r="F509">
        <v>0.38795499999999999</v>
      </c>
      <c r="G509">
        <v>0.54000499999999996</v>
      </c>
      <c r="H509">
        <v>791472.63</v>
      </c>
      <c r="J509">
        <f t="shared" si="25"/>
        <v>46.398000000000003</v>
      </c>
    </row>
    <row r="510" spans="3:10" x14ac:dyDescent="0.25">
      <c r="C510" t="s">
        <v>76</v>
      </c>
      <c r="D510">
        <v>0.50921400000000006</v>
      </c>
      <c r="E510">
        <v>3.6325999999999997E-2</v>
      </c>
      <c r="F510">
        <v>0.43793799999999999</v>
      </c>
      <c r="G510">
        <v>0.58048999999999995</v>
      </c>
      <c r="H510">
        <v>791472.63</v>
      </c>
      <c r="J510">
        <f t="shared" si="25"/>
        <v>50.921400000000006</v>
      </c>
    </row>
    <row r="511" spans="3:10" x14ac:dyDescent="0.25">
      <c r="C511" t="s">
        <v>77</v>
      </c>
      <c r="D511">
        <v>0.57479100000000005</v>
      </c>
      <c r="E511">
        <v>3.8922999999999999E-2</v>
      </c>
      <c r="F511">
        <v>0.49841999999999997</v>
      </c>
      <c r="G511">
        <v>0.65116200000000002</v>
      </c>
      <c r="H511">
        <v>791472.63</v>
      </c>
      <c r="J511">
        <f t="shared" si="25"/>
        <v>57.479100000000003</v>
      </c>
    </row>
    <row r="512" spans="3:10" x14ac:dyDescent="0.25">
      <c r="C512" t="s">
        <v>78</v>
      </c>
      <c r="D512">
        <v>0.28462500000000002</v>
      </c>
      <c r="E512">
        <v>4.4271999999999999E-2</v>
      </c>
      <c r="F512">
        <v>0.19775799999999999</v>
      </c>
      <c r="G512">
        <v>0.37149100000000002</v>
      </c>
      <c r="H512">
        <v>791472.63</v>
      </c>
      <c r="J512">
        <f t="shared" si="25"/>
        <v>28.462500000000002</v>
      </c>
    </row>
    <row r="513" spans="3:10" x14ac:dyDescent="0.25">
      <c r="C513" t="s">
        <v>79</v>
      </c>
      <c r="D513">
        <v>0.17961299999999999</v>
      </c>
      <c r="E513">
        <v>2.3904000000000002E-2</v>
      </c>
      <c r="F513">
        <v>0.132711</v>
      </c>
      <c r="G513">
        <v>0.226516</v>
      </c>
      <c r="H513">
        <v>791472.63</v>
      </c>
      <c r="J513">
        <f t="shared" si="25"/>
        <v>17.961299999999998</v>
      </c>
    </row>
    <row r="514" spans="3:10" x14ac:dyDescent="0.25">
      <c r="C514" t="s">
        <v>80</v>
      </c>
      <c r="D514">
        <v>0.33604400000000001</v>
      </c>
      <c r="E514">
        <v>3.5358000000000001E-2</v>
      </c>
      <c r="F514">
        <v>0.26666899999999999</v>
      </c>
      <c r="G514">
        <v>0.40541899999999997</v>
      </c>
      <c r="H514">
        <v>791472.63</v>
      </c>
      <c r="J514">
        <f t="shared" si="25"/>
        <v>33.604399999999998</v>
      </c>
    </row>
    <row r="515" spans="3:10" x14ac:dyDescent="0.25">
      <c r="C515" t="s">
        <v>81</v>
      </c>
      <c r="D515">
        <v>0.28239900000000001</v>
      </c>
      <c r="E515">
        <v>4.1889999999999997E-2</v>
      </c>
      <c r="F515">
        <v>0.200206</v>
      </c>
      <c r="G515">
        <v>0.364591</v>
      </c>
      <c r="H515">
        <v>791472.63</v>
      </c>
      <c r="J515">
        <f t="shared" si="25"/>
        <v>28.239900000000002</v>
      </c>
    </row>
    <row r="516" spans="3:10" x14ac:dyDescent="0.25">
      <c r="C516" t="s">
        <v>82</v>
      </c>
      <c r="D516">
        <v>0.248254</v>
      </c>
      <c r="E516">
        <v>3.4345000000000001E-2</v>
      </c>
      <c r="F516">
        <v>0.180865</v>
      </c>
      <c r="G516">
        <v>0.31564300000000001</v>
      </c>
      <c r="H516">
        <v>791472.63</v>
      </c>
      <c r="J516">
        <f t="shared" si="25"/>
        <v>24.825400000000002</v>
      </c>
    </row>
    <row r="517" spans="3:10" x14ac:dyDescent="0.25">
      <c r="C517" t="s">
        <v>83</v>
      </c>
      <c r="D517">
        <v>0.42799599999999999</v>
      </c>
      <c r="E517">
        <v>5.0321999999999999E-2</v>
      </c>
      <c r="F517">
        <v>0.32925900000000002</v>
      </c>
      <c r="G517">
        <v>0.52673300000000001</v>
      </c>
      <c r="H517">
        <v>791472.63</v>
      </c>
      <c r="J517">
        <f t="shared" si="25"/>
        <v>42.799599999999998</v>
      </c>
    </row>
    <row r="518" spans="3:10" x14ac:dyDescent="0.25">
      <c r="C518" t="s">
        <v>47</v>
      </c>
      <c r="D518">
        <v>0.215473</v>
      </c>
      <c r="E518">
        <v>4.862E-3</v>
      </c>
      <c r="F518">
        <v>0.205933</v>
      </c>
      <c r="G518">
        <v>0.22501299999999999</v>
      </c>
      <c r="H518">
        <v>791472.63</v>
      </c>
      <c r="J518">
        <f t="shared" si="25"/>
        <v>21.5473</v>
      </c>
    </row>
    <row r="523" spans="3:10" x14ac:dyDescent="0.25">
      <c r="C523" t="s">
        <v>119</v>
      </c>
      <c r="D523" t="s">
        <v>120</v>
      </c>
      <c r="E523" t="s">
        <v>121</v>
      </c>
      <c r="F523" t="s">
        <v>122</v>
      </c>
      <c r="G523" t="s">
        <v>158</v>
      </c>
      <c r="H523" t="s">
        <v>162</v>
      </c>
    </row>
    <row r="525" spans="3:10" x14ac:dyDescent="0.25">
      <c r="C525" t="s">
        <v>60</v>
      </c>
      <c r="D525">
        <v>9.3753000000000003E-2</v>
      </c>
      <c r="E525">
        <v>1.7288999999999999E-2</v>
      </c>
      <c r="F525">
        <v>5.9830000000000001E-2</v>
      </c>
      <c r="G525">
        <v>0.12767700000000001</v>
      </c>
      <c r="H525">
        <v>1137490.5</v>
      </c>
      <c r="J525">
        <f t="shared" ref="J525:J549" si="26">D525*100</f>
        <v>9.3753000000000011</v>
      </c>
    </row>
    <row r="526" spans="3:10" x14ac:dyDescent="0.25">
      <c r="C526" t="s">
        <v>61</v>
      </c>
      <c r="D526">
        <v>3.9528000000000001E-2</v>
      </c>
      <c r="E526">
        <v>1.1675E-2</v>
      </c>
      <c r="F526">
        <v>1.6619999999999999E-2</v>
      </c>
      <c r="G526">
        <v>6.2435999999999998E-2</v>
      </c>
      <c r="H526">
        <v>1137490.5</v>
      </c>
      <c r="J526">
        <f t="shared" si="26"/>
        <v>3.9527999999999999</v>
      </c>
    </row>
    <row r="527" spans="3:10" x14ac:dyDescent="0.25">
      <c r="C527" t="s">
        <v>62</v>
      </c>
      <c r="D527">
        <v>4.1954999999999999E-2</v>
      </c>
      <c r="E527">
        <v>1.5880999999999999E-2</v>
      </c>
      <c r="F527">
        <v>1.0796E-2</v>
      </c>
      <c r="G527">
        <v>7.3114999999999999E-2</v>
      </c>
      <c r="H527">
        <v>1137490.5</v>
      </c>
      <c r="J527">
        <f t="shared" si="26"/>
        <v>4.1955</v>
      </c>
    </row>
    <row r="528" spans="3:10" x14ac:dyDescent="0.25">
      <c r="C528" t="s">
        <v>63</v>
      </c>
      <c r="D528">
        <v>0.10197199999999999</v>
      </c>
      <c r="E528">
        <v>3.3334000000000003E-2</v>
      </c>
      <c r="F528">
        <v>3.6567000000000002E-2</v>
      </c>
      <c r="G528">
        <v>0.167377</v>
      </c>
      <c r="H528">
        <v>1137490.5</v>
      </c>
      <c r="J528">
        <f t="shared" si="26"/>
        <v>10.197199999999999</v>
      </c>
    </row>
    <row r="529" spans="3:10" x14ac:dyDescent="0.25">
      <c r="C529" t="s">
        <v>64</v>
      </c>
      <c r="D529">
        <v>5.6918000000000003E-2</v>
      </c>
      <c r="E529">
        <v>1.677E-2</v>
      </c>
      <c r="F529">
        <v>2.4013E-2</v>
      </c>
      <c r="G529">
        <v>8.9824000000000001E-2</v>
      </c>
      <c r="H529">
        <v>1137490.5</v>
      </c>
      <c r="J529">
        <f t="shared" si="26"/>
        <v>5.6918000000000006</v>
      </c>
    </row>
    <row r="530" spans="3:10" x14ac:dyDescent="0.25">
      <c r="C530" t="s">
        <v>65</v>
      </c>
      <c r="D530">
        <v>0.23429</v>
      </c>
      <c r="E530">
        <v>3.8734999999999999E-2</v>
      </c>
      <c r="F530">
        <v>0.15828600000000001</v>
      </c>
      <c r="G530">
        <v>0.31029299999999999</v>
      </c>
      <c r="H530">
        <v>1137490.5</v>
      </c>
      <c r="J530">
        <f t="shared" si="26"/>
        <v>23.428999999999998</v>
      </c>
    </row>
    <row r="531" spans="3:10" x14ac:dyDescent="0.25">
      <c r="C531" t="s">
        <v>66</v>
      </c>
      <c r="D531">
        <v>0.25666600000000001</v>
      </c>
      <c r="E531">
        <v>3.3093999999999998E-2</v>
      </c>
      <c r="F531">
        <v>0.19173200000000001</v>
      </c>
      <c r="G531">
        <v>0.3216</v>
      </c>
      <c r="H531">
        <v>1137490.5</v>
      </c>
      <c r="J531">
        <f t="shared" si="26"/>
        <v>25.666599999999999</v>
      </c>
    </row>
    <row r="532" spans="3:10" x14ac:dyDescent="0.25">
      <c r="C532" t="s">
        <v>67</v>
      </c>
      <c r="D532">
        <v>0.37210300000000002</v>
      </c>
      <c r="E532">
        <v>4.3312000000000003E-2</v>
      </c>
      <c r="F532">
        <v>0.28711999999999999</v>
      </c>
      <c r="G532">
        <v>0.45708599999999999</v>
      </c>
      <c r="H532">
        <v>1137490.5</v>
      </c>
      <c r="J532">
        <f t="shared" si="26"/>
        <v>37.210300000000004</v>
      </c>
    </row>
    <row r="533" spans="3:10" x14ac:dyDescent="0.25">
      <c r="C533" t="s">
        <v>68</v>
      </c>
      <c r="D533">
        <v>0.43445299999999998</v>
      </c>
      <c r="E533">
        <v>4.2458000000000003E-2</v>
      </c>
      <c r="F533">
        <v>0.35114699999999999</v>
      </c>
      <c r="G533">
        <v>0.51776</v>
      </c>
      <c r="H533">
        <v>1137490.5</v>
      </c>
      <c r="J533">
        <f t="shared" si="26"/>
        <v>43.445299999999996</v>
      </c>
    </row>
    <row r="534" spans="3:10" x14ac:dyDescent="0.25">
      <c r="C534" t="s">
        <v>69</v>
      </c>
      <c r="D534">
        <v>0.44715500000000002</v>
      </c>
      <c r="E534">
        <v>5.0327999999999998E-2</v>
      </c>
      <c r="F534">
        <v>0.34840599999999999</v>
      </c>
      <c r="G534">
        <v>0.54590399999999994</v>
      </c>
      <c r="H534">
        <v>1137490.5</v>
      </c>
      <c r="J534">
        <f t="shared" si="26"/>
        <v>44.715500000000006</v>
      </c>
    </row>
    <row r="535" spans="3:10" x14ac:dyDescent="0.25">
      <c r="C535" t="s">
        <v>70</v>
      </c>
      <c r="D535">
        <v>0.31715300000000002</v>
      </c>
      <c r="E535">
        <v>3.8367999999999999E-2</v>
      </c>
      <c r="F535">
        <v>0.24187</v>
      </c>
      <c r="G535">
        <v>0.39243499999999998</v>
      </c>
      <c r="H535">
        <v>1137490.5</v>
      </c>
      <c r="J535">
        <f t="shared" si="26"/>
        <v>31.715300000000003</v>
      </c>
    </row>
    <row r="536" spans="3:10" x14ac:dyDescent="0.25">
      <c r="C536" t="s">
        <v>71</v>
      </c>
      <c r="D536">
        <v>7.9948000000000005E-2</v>
      </c>
      <c r="E536">
        <v>2.5498E-2</v>
      </c>
      <c r="F536">
        <v>2.9916999999999999E-2</v>
      </c>
      <c r="G536">
        <v>0.12997800000000001</v>
      </c>
      <c r="H536">
        <v>1137490.5</v>
      </c>
      <c r="J536">
        <f t="shared" si="26"/>
        <v>7.9948000000000006</v>
      </c>
    </row>
    <row r="537" spans="3:10" x14ac:dyDescent="0.25">
      <c r="C537" t="s">
        <v>72</v>
      </c>
      <c r="D537">
        <v>5.3096999999999998E-2</v>
      </c>
      <c r="E537">
        <v>1.4015E-2</v>
      </c>
      <c r="F537">
        <v>2.5597999999999999E-2</v>
      </c>
      <c r="G537">
        <v>8.0596000000000001E-2</v>
      </c>
      <c r="H537">
        <v>1137490.5</v>
      </c>
      <c r="J537">
        <f t="shared" si="26"/>
        <v>5.3096999999999994</v>
      </c>
    </row>
    <row r="538" spans="3:10" x14ac:dyDescent="0.25">
      <c r="C538" t="s">
        <v>73</v>
      </c>
      <c r="D538">
        <v>0.16492399999999999</v>
      </c>
      <c r="E538">
        <v>2.6689000000000001E-2</v>
      </c>
      <c r="F538">
        <v>0.112556</v>
      </c>
      <c r="G538">
        <v>0.21729100000000001</v>
      </c>
      <c r="H538">
        <v>1137490.5</v>
      </c>
      <c r="J538">
        <f t="shared" si="26"/>
        <v>16.4924</v>
      </c>
    </row>
    <row r="539" spans="3:10" x14ac:dyDescent="0.25">
      <c r="C539" t="s">
        <v>74</v>
      </c>
      <c r="D539">
        <v>0.14479500000000001</v>
      </c>
      <c r="E539">
        <v>2.7581999999999999E-2</v>
      </c>
      <c r="F539">
        <v>9.0675000000000006E-2</v>
      </c>
      <c r="G539">
        <v>0.19891500000000001</v>
      </c>
      <c r="H539">
        <v>1137490.5</v>
      </c>
      <c r="J539">
        <f t="shared" si="26"/>
        <v>14.479500000000002</v>
      </c>
    </row>
    <row r="540" spans="3:10" x14ac:dyDescent="0.25">
      <c r="C540" t="s">
        <v>75</v>
      </c>
      <c r="D540">
        <v>0.36619699999999999</v>
      </c>
      <c r="E540">
        <v>3.662E-2</v>
      </c>
      <c r="F540">
        <v>0.29434500000000002</v>
      </c>
      <c r="G540">
        <v>0.43804999999999999</v>
      </c>
      <c r="H540">
        <v>1137490.5</v>
      </c>
      <c r="J540">
        <f t="shared" si="26"/>
        <v>36.619700000000002</v>
      </c>
    </row>
    <row r="541" spans="3:10" x14ac:dyDescent="0.25">
      <c r="C541" t="s">
        <v>76</v>
      </c>
      <c r="D541">
        <v>0.565473</v>
      </c>
      <c r="E541">
        <v>3.9231000000000002E-2</v>
      </c>
      <c r="F541">
        <v>0.48849799999999999</v>
      </c>
      <c r="G541">
        <v>0.64244800000000002</v>
      </c>
      <c r="H541">
        <v>1137490.5</v>
      </c>
      <c r="J541">
        <f t="shared" si="26"/>
        <v>56.5473</v>
      </c>
    </row>
    <row r="542" spans="3:10" x14ac:dyDescent="0.25">
      <c r="C542" t="s">
        <v>77</v>
      </c>
      <c r="D542">
        <v>0.46040500000000001</v>
      </c>
      <c r="E542">
        <v>3.6493999999999999E-2</v>
      </c>
      <c r="F542">
        <v>0.38880100000000001</v>
      </c>
      <c r="G542">
        <v>0.53200999999999998</v>
      </c>
      <c r="H542">
        <v>1137490.5</v>
      </c>
      <c r="J542">
        <f t="shared" si="26"/>
        <v>46.040500000000002</v>
      </c>
    </row>
    <row r="543" spans="3:10" x14ac:dyDescent="0.25">
      <c r="C543" t="s">
        <v>78</v>
      </c>
      <c r="D543">
        <v>0.191606</v>
      </c>
      <c r="E543">
        <v>3.5453999999999999E-2</v>
      </c>
      <c r="F543">
        <v>0.122042</v>
      </c>
      <c r="G543">
        <v>0.26117000000000001</v>
      </c>
      <c r="H543">
        <v>1137490.5</v>
      </c>
      <c r="J543">
        <f t="shared" si="26"/>
        <v>19.160599999999999</v>
      </c>
    </row>
    <row r="544" spans="3:10" x14ac:dyDescent="0.25">
      <c r="C544" t="s">
        <v>79</v>
      </c>
      <c r="D544">
        <v>0.20780499999999999</v>
      </c>
      <c r="E544">
        <v>3.9927999999999998E-2</v>
      </c>
      <c r="F544">
        <v>0.12946199999999999</v>
      </c>
      <c r="G544">
        <v>0.28614800000000001</v>
      </c>
      <c r="H544">
        <v>1137490.5</v>
      </c>
      <c r="J544">
        <f t="shared" si="26"/>
        <v>20.7805</v>
      </c>
    </row>
    <row r="545" spans="3:10" x14ac:dyDescent="0.25">
      <c r="C545" t="s">
        <v>80</v>
      </c>
      <c r="D545">
        <v>0.27672799999999997</v>
      </c>
      <c r="E545">
        <v>5.1595000000000002E-2</v>
      </c>
      <c r="F545">
        <v>0.17549200000000001</v>
      </c>
      <c r="G545">
        <v>0.37796299999999999</v>
      </c>
      <c r="H545">
        <v>1137490.5</v>
      </c>
      <c r="J545">
        <f t="shared" si="26"/>
        <v>27.672799999999999</v>
      </c>
    </row>
    <row r="546" spans="3:10" x14ac:dyDescent="0.25">
      <c r="C546" t="s">
        <v>81</v>
      </c>
      <c r="D546">
        <v>0.25092300000000001</v>
      </c>
      <c r="E546">
        <v>3.5309E-2</v>
      </c>
      <c r="F546">
        <v>0.181642</v>
      </c>
      <c r="G546">
        <v>0.32020300000000002</v>
      </c>
      <c r="H546">
        <v>1137490.5</v>
      </c>
      <c r="J546">
        <f t="shared" si="26"/>
        <v>25.092300000000002</v>
      </c>
    </row>
    <row r="547" spans="3:10" x14ac:dyDescent="0.25">
      <c r="C547" t="s">
        <v>82</v>
      </c>
      <c r="D547">
        <v>0.24054300000000001</v>
      </c>
      <c r="E547">
        <v>2.8757000000000001E-2</v>
      </c>
      <c r="F547">
        <v>0.184119</v>
      </c>
      <c r="G547">
        <v>0.29696800000000001</v>
      </c>
      <c r="H547">
        <v>1137490.5</v>
      </c>
      <c r="J547">
        <f t="shared" si="26"/>
        <v>24.054300000000001</v>
      </c>
    </row>
    <row r="548" spans="3:10" x14ac:dyDescent="0.25">
      <c r="C548" t="s">
        <v>83</v>
      </c>
      <c r="D548">
        <v>0.307647</v>
      </c>
      <c r="E548">
        <v>2.5919999999999999E-2</v>
      </c>
      <c r="F548">
        <v>0.25679000000000002</v>
      </c>
      <c r="G548">
        <v>0.35850399999999999</v>
      </c>
      <c r="H548">
        <v>1137490.5</v>
      </c>
      <c r="J548">
        <f t="shared" si="26"/>
        <v>30.764700000000001</v>
      </c>
    </row>
    <row r="549" spans="3:10" x14ac:dyDescent="0.25">
      <c r="C549" t="s">
        <v>47</v>
      </c>
      <c r="D549">
        <v>0.20449800000000001</v>
      </c>
      <c r="E549">
        <v>5.2490000000000002E-3</v>
      </c>
      <c r="F549">
        <v>0.19419900000000001</v>
      </c>
      <c r="G549">
        <v>0.21479799999999999</v>
      </c>
      <c r="H549">
        <v>1137490.5</v>
      </c>
      <c r="J549">
        <f t="shared" si="26"/>
        <v>20.4498</v>
      </c>
    </row>
    <row r="554" spans="3:10" x14ac:dyDescent="0.25">
      <c r="C554" t="s">
        <v>119</v>
      </c>
      <c r="D554" t="s">
        <v>120</v>
      </c>
      <c r="E554" t="s">
        <v>121</v>
      </c>
      <c r="F554" t="s">
        <v>122</v>
      </c>
      <c r="G554" t="s">
        <v>158</v>
      </c>
      <c r="H554" t="s">
        <v>162</v>
      </c>
    </row>
    <row r="556" spans="3:10" x14ac:dyDescent="0.25">
      <c r="C556" t="s">
        <v>171</v>
      </c>
      <c r="D556">
        <v>2.5052999999999999E-2</v>
      </c>
      <c r="E556">
        <v>8.6140000000000001E-3</v>
      </c>
      <c r="F556">
        <v>8.1560000000000001E-3</v>
      </c>
      <c r="G556">
        <v>4.1950000000000001E-2</v>
      </c>
      <c r="H556">
        <v>1715031.63</v>
      </c>
      <c r="J556">
        <f t="shared" ref="J556:J580" si="27">D556*100</f>
        <v>2.5053000000000001</v>
      </c>
    </row>
    <row r="557" spans="3:10" x14ac:dyDescent="0.25">
      <c r="C557" t="s">
        <v>172</v>
      </c>
      <c r="D557">
        <v>4.1838E-2</v>
      </c>
      <c r="E557">
        <v>1.0338E-2</v>
      </c>
      <c r="F557">
        <v>2.1558999999999998E-2</v>
      </c>
      <c r="G557">
        <v>6.2118E-2</v>
      </c>
      <c r="H557">
        <v>1715031.63</v>
      </c>
      <c r="J557">
        <f t="shared" si="27"/>
        <v>4.1837999999999997</v>
      </c>
    </row>
    <row r="558" spans="3:10" x14ac:dyDescent="0.25">
      <c r="C558" t="s">
        <v>173</v>
      </c>
      <c r="D558">
        <v>3.8794000000000002E-2</v>
      </c>
      <c r="E558">
        <v>1.1323E-2</v>
      </c>
      <c r="F558">
        <v>1.6583000000000001E-2</v>
      </c>
      <c r="G558">
        <v>6.1004999999999997E-2</v>
      </c>
      <c r="H558">
        <v>1715031.63</v>
      </c>
      <c r="J558">
        <f t="shared" si="27"/>
        <v>3.8794000000000004</v>
      </c>
    </row>
    <row r="559" spans="3:10" x14ac:dyDescent="0.25">
      <c r="C559" t="s">
        <v>174</v>
      </c>
      <c r="D559">
        <v>0.103994</v>
      </c>
      <c r="E559">
        <v>2.2036E-2</v>
      </c>
      <c r="F559">
        <v>6.0768999999999997E-2</v>
      </c>
      <c r="G559">
        <v>0.14721899999999999</v>
      </c>
      <c r="H559">
        <v>1715031.63</v>
      </c>
      <c r="J559">
        <f t="shared" si="27"/>
        <v>10.3994</v>
      </c>
    </row>
    <row r="560" spans="3:10" x14ac:dyDescent="0.25">
      <c r="C560" t="s">
        <v>175</v>
      </c>
      <c r="D560">
        <v>9.7280000000000005E-2</v>
      </c>
      <c r="E560">
        <v>1.4514000000000001E-2</v>
      </c>
      <c r="F560">
        <v>6.8808999999999995E-2</v>
      </c>
      <c r="G560">
        <v>0.125751</v>
      </c>
      <c r="H560">
        <v>1715031.63</v>
      </c>
      <c r="J560">
        <f t="shared" si="27"/>
        <v>9.7279999999999998</v>
      </c>
    </row>
    <row r="561" spans="3:10" x14ac:dyDescent="0.25">
      <c r="C561" t="s">
        <v>176</v>
      </c>
      <c r="D561">
        <v>0.182947</v>
      </c>
      <c r="E561">
        <v>3.0130000000000001E-2</v>
      </c>
      <c r="F561">
        <v>0.123844</v>
      </c>
      <c r="G561">
        <v>0.24204899999999999</v>
      </c>
      <c r="H561">
        <v>1715031.63</v>
      </c>
      <c r="J561">
        <f t="shared" si="27"/>
        <v>18.294699999999999</v>
      </c>
    </row>
    <row r="562" spans="3:10" x14ac:dyDescent="0.25">
      <c r="C562" t="s">
        <v>177</v>
      </c>
      <c r="D562">
        <v>0.22063099999999999</v>
      </c>
      <c r="E562">
        <v>2.9054E-2</v>
      </c>
      <c r="F562">
        <v>0.16364000000000001</v>
      </c>
      <c r="G562">
        <v>0.27762199999999998</v>
      </c>
      <c r="H562">
        <v>1715031.63</v>
      </c>
      <c r="J562">
        <f t="shared" si="27"/>
        <v>22.063099999999999</v>
      </c>
    </row>
    <row r="563" spans="3:10" x14ac:dyDescent="0.25">
      <c r="C563" t="s">
        <v>178</v>
      </c>
      <c r="D563">
        <v>0.37534800000000001</v>
      </c>
      <c r="E563">
        <v>4.4054999999999997E-2</v>
      </c>
      <c r="F563">
        <v>0.28893099999999999</v>
      </c>
      <c r="G563">
        <v>0.46176499999999998</v>
      </c>
      <c r="H563">
        <v>1715031.63</v>
      </c>
      <c r="J563">
        <f t="shared" si="27"/>
        <v>37.534800000000004</v>
      </c>
    </row>
    <row r="564" spans="3:10" x14ac:dyDescent="0.25">
      <c r="C564" t="s">
        <v>179</v>
      </c>
      <c r="D564">
        <v>0.27586699999999997</v>
      </c>
      <c r="E564">
        <v>2.7836E-2</v>
      </c>
      <c r="F564">
        <v>0.22126499999999999</v>
      </c>
      <c r="G564">
        <v>0.33046999999999999</v>
      </c>
      <c r="H564">
        <v>1715031.63</v>
      </c>
      <c r="J564">
        <f t="shared" si="27"/>
        <v>27.586699999999997</v>
      </c>
    </row>
    <row r="565" spans="3:10" x14ac:dyDescent="0.25">
      <c r="C565" t="s">
        <v>180</v>
      </c>
      <c r="D565">
        <v>0.39593899999999999</v>
      </c>
      <c r="E565">
        <v>3.0866999999999999E-2</v>
      </c>
      <c r="F565">
        <v>0.33539200000000002</v>
      </c>
      <c r="G565">
        <v>0.456486</v>
      </c>
      <c r="H565">
        <v>1715031.63</v>
      </c>
      <c r="J565">
        <f t="shared" si="27"/>
        <v>39.593899999999998</v>
      </c>
    </row>
    <row r="566" spans="3:10" x14ac:dyDescent="0.25">
      <c r="C566" t="s">
        <v>181</v>
      </c>
      <c r="D566">
        <v>0.34315600000000002</v>
      </c>
      <c r="E566">
        <v>3.6125999999999998E-2</v>
      </c>
      <c r="F566">
        <v>0.27229300000000001</v>
      </c>
      <c r="G566">
        <v>0.41401900000000003</v>
      </c>
      <c r="H566">
        <v>1715031.63</v>
      </c>
      <c r="J566">
        <f t="shared" si="27"/>
        <v>34.315600000000003</v>
      </c>
    </row>
    <row r="567" spans="3:10" x14ac:dyDescent="0.25">
      <c r="C567" t="s">
        <v>182</v>
      </c>
      <c r="D567">
        <v>0.158689</v>
      </c>
      <c r="E567">
        <v>1.9491999999999999E-2</v>
      </c>
      <c r="F567">
        <v>0.12045599999999999</v>
      </c>
      <c r="G567">
        <v>0.19692299999999999</v>
      </c>
      <c r="H567">
        <v>1715031.63</v>
      </c>
      <c r="J567">
        <f t="shared" si="27"/>
        <v>15.8689</v>
      </c>
    </row>
    <row r="568" spans="3:10" x14ac:dyDescent="0.25">
      <c r="C568" t="s">
        <v>183</v>
      </c>
      <c r="D568">
        <v>4.9154000000000003E-2</v>
      </c>
      <c r="E568">
        <v>1.3488999999999999E-2</v>
      </c>
      <c r="F568">
        <v>2.2693000000000001E-2</v>
      </c>
      <c r="G568">
        <v>7.5614000000000001E-2</v>
      </c>
      <c r="H568">
        <v>1715031.63</v>
      </c>
      <c r="J568">
        <f t="shared" si="27"/>
        <v>4.9154</v>
      </c>
    </row>
    <row r="569" spans="3:10" x14ac:dyDescent="0.25">
      <c r="C569" t="s">
        <v>184</v>
      </c>
      <c r="D569">
        <v>0.273447</v>
      </c>
      <c r="E569">
        <v>4.1764999999999997E-2</v>
      </c>
      <c r="F569">
        <v>0.191523</v>
      </c>
      <c r="G569">
        <v>0.35537200000000002</v>
      </c>
      <c r="H569">
        <v>1715031.63</v>
      </c>
      <c r="J569">
        <f t="shared" si="27"/>
        <v>27.3447</v>
      </c>
    </row>
    <row r="570" spans="3:10" x14ac:dyDescent="0.25">
      <c r="C570" t="s">
        <v>185</v>
      </c>
      <c r="D570">
        <v>5.8828999999999999E-2</v>
      </c>
      <c r="E570">
        <v>1.255E-2</v>
      </c>
      <c r="F570">
        <v>3.4210999999999998E-2</v>
      </c>
      <c r="G570">
        <v>8.3446999999999993E-2</v>
      </c>
      <c r="H570">
        <v>1715031.63</v>
      </c>
      <c r="J570">
        <f t="shared" si="27"/>
        <v>5.8829000000000002</v>
      </c>
    </row>
    <row r="571" spans="3:10" x14ac:dyDescent="0.25">
      <c r="C571" t="s">
        <v>186</v>
      </c>
      <c r="D571">
        <v>0.45548499999999997</v>
      </c>
      <c r="E571">
        <v>2.6884999999999999E-2</v>
      </c>
      <c r="F571">
        <v>0.40274799999999999</v>
      </c>
      <c r="G571">
        <v>0.50822199999999995</v>
      </c>
      <c r="H571">
        <v>1715031.63</v>
      </c>
      <c r="J571">
        <f t="shared" si="27"/>
        <v>45.548499999999997</v>
      </c>
    </row>
    <row r="572" spans="3:10" x14ac:dyDescent="0.25">
      <c r="C572" t="s">
        <v>187</v>
      </c>
      <c r="D572">
        <v>0.37711699999999998</v>
      </c>
      <c r="E572">
        <v>3.3550999999999997E-2</v>
      </c>
      <c r="F572">
        <v>0.311305</v>
      </c>
      <c r="G572">
        <v>0.44292900000000002</v>
      </c>
      <c r="H572">
        <v>1715031.63</v>
      </c>
      <c r="J572">
        <f t="shared" si="27"/>
        <v>37.7117</v>
      </c>
    </row>
    <row r="573" spans="3:10" x14ac:dyDescent="0.25">
      <c r="C573" t="s">
        <v>188</v>
      </c>
      <c r="D573">
        <v>0.30759500000000001</v>
      </c>
      <c r="E573">
        <v>2.7227000000000001E-2</v>
      </c>
      <c r="F573">
        <v>0.25418800000000003</v>
      </c>
      <c r="G573">
        <v>0.36100199999999999</v>
      </c>
      <c r="H573">
        <v>1715031.63</v>
      </c>
      <c r="J573">
        <f t="shared" si="27"/>
        <v>30.759499999999999</v>
      </c>
    </row>
    <row r="574" spans="3:10" x14ac:dyDescent="0.25">
      <c r="C574" t="s">
        <v>189</v>
      </c>
      <c r="D574">
        <v>0.192496</v>
      </c>
      <c r="E574">
        <v>2.1912000000000001E-2</v>
      </c>
      <c r="F574">
        <v>0.14951500000000001</v>
      </c>
      <c r="G574">
        <v>0.23547699999999999</v>
      </c>
      <c r="H574">
        <v>1715031.63</v>
      </c>
      <c r="J574">
        <f t="shared" si="27"/>
        <v>19.249600000000001</v>
      </c>
    </row>
    <row r="575" spans="3:10" x14ac:dyDescent="0.25">
      <c r="C575" t="s">
        <v>190</v>
      </c>
      <c r="D575">
        <v>0.240232</v>
      </c>
      <c r="E575">
        <v>2.4278000000000001E-2</v>
      </c>
      <c r="F575">
        <v>0.19261</v>
      </c>
      <c r="G575">
        <v>0.28785500000000003</v>
      </c>
      <c r="H575">
        <v>1715031.63</v>
      </c>
      <c r="J575">
        <f t="shared" si="27"/>
        <v>24.023199999999999</v>
      </c>
    </row>
    <row r="576" spans="3:10" x14ac:dyDescent="0.25">
      <c r="C576" t="s">
        <v>191</v>
      </c>
      <c r="D576">
        <v>0.17972299999999999</v>
      </c>
      <c r="E576">
        <v>2.1083999999999999E-2</v>
      </c>
      <c r="F576">
        <v>0.13836599999999999</v>
      </c>
      <c r="G576">
        <v>0.22108</v>
      </c>
      <c r="H576">
        <v>1715031.63</v>
      </c>
      <c r="J576">
        <f t="shared" si="27"/>
        <v>17.972300000000001</v>
      </c>
    </row>
    <row r="577" spans="3:12" x14ac:dyDescent="0.25">
      <c r="C577" t="s">
        <v>192</v>
      </c>
      <c r="D577">
        <v>0.211897</v>
      </c>
      <c r="E577">
        <v>2.1954000000000001E-2</v>
      </c>
      <c r="F577">
        <v>0.16883300000000001</v>
      </c>
      <c r="G577">
        <v>0.25496099999999999</v>
      </c>
      <c r="H577">
        <v>1715031.63</v>
      </c>
      <c r="J577">
        <f t="shared" si="27"/>
        <v>21.189700000000002</v>
      </c>
    </row>
    <row r="578" spans="3:12" x14ac:dyDescent="0.25">
      <c r="C578" t="s">
        <v>193</v>
      </c>
      <c r="D578">
        <v>0.16974</v>
      </c>
      <c r="E578">
        <v>1.9902E-2</v>
      </c>
      <c r="F578">
        <v>0.13070100000000001</v>
      </c>
      <c r="G578">
        <v>0.20877899999999999</v>
      </c>
      <c r="H578">
        <v>1715031.63</v>
      </c>
      <c r="J578">
        <f t="shared" si="27"/>
        <v>16.974</v>
      </c>
    </row>
    <row r="579" spans="3:12" x14ac:dyDescent="0.25">
      <c r="C579" t="s">
        <v>194</v>
      </c>
      <c r="D579">
        <v>0.227876</v>
      </c>
      <c r="E579">
        <v>2.1047E-2</v>
      </c>
      <c r="F579">
        <v>0.18659100000000001</v>
      </c>
      <c r="G579">
        <v>0.26916000000000001</v>
      </c>
      <c r="H579">
        <v>1715031.63</v>
      </c>
      <c r="J579">
        <f t="shared" si="27"/>
        <v>22.787600000000001</v>
      </c>
    </row>
    <row r="580" spans="3:12" x14ac:dyDescent="0.25">
      <c r="C580" t="s">
        <v>47</v>
      </c>
      <c r="D580">
        <v>0.17466400000000001</v>
      </c>
      <c r="E580">
        <v>3.7190000000000001E-3</v>
      </c>
      <c r="F580">
        <v>0.16736799999999999</v>
      </c>
      <c r="G580">
        <v>0.18195900000000001</v>
      </c>
      <c r="H580">
        <v>1715031.63</v>
      </c>
      <c r="J580">
        <f t="shared" si="27"/>
        <v>17.4664</v>
      </c>
    </row>
    <row r="585" spans="3:12" x14ac:dyDescent="0.25">
      <c r="C585" t="s">
        <v>197</v>
      </c>
    </row>
    <row r="586" spans="3:12" x14ac:dyDescent="0.25">
      <c r="E586" t="s">
        <v>119</v>
      </c>
      <c r="F586" t="s">
        <v>120</v>
      </c>
      <c r="G586" t="s">
        <v>121</v>
      </c>
      <c r="H586" t="s">
        <v>122</v>
      </c>
      <c r="I586" t="s">
        <v>198</v>
      </c>
    </row>
    <row r="587" spans="3:12" x14ac:dyDescent="0.25">
      <c r="C587" t="s">
        <v>199</v>
      </c>
      <c r="I587" t="s">
        <v>200</v>
      </c>
    </row>
    <row r="588" spans="3:12" x14ac:dyDescent="0.25">
      <c r="C588" t="s">
        <v>226</v>
      </c>
    </row>
    <row r="589" spans="3:12" ht="32.25" thickBot="1" x14ac:dyDescent="0.3">
      <c r="K589" s="125" t="s">
        <v>228</v>
      </c>
      <c r="L589" s="125" t="s">
        <v>239</v>
      </c>
    </row>
    <row r="590" spans="3:12" ht="16.5" thickBot="1" x14ac:dyDescent="0.3">
      <c r="C590" t="s">
        <v>197</v>
      </c>
      <c r="K590" s="125" t="s">
        <v>229</v>
      </c>
      <c r="L590" s="126">
        <v>5.348E-2</v>
      </c>
    </row>
    <row r="591" spans="3:12" ht="16.5" thickBot="1" x14ac:dyDescent="0.3">
      <c r="C591" t="s">
        <v>201</v>
      </c>
      <c r="F591">
        <v>5.348E-2</v>
      </c>
      <c r="G591">
        <v>8.3739999999999995E-3</v>
      </c>
      <c r="H591">
        <v>3.7054999999999998E-2</v>
      </c>
      <c r="I591">
        <v>0.06</v>
      </c>
      <c r="K591" s="125" t="s">
        <v>229</v>
      </c>
      <c r="L591" s="126">
        <v>7.1570999999999996E-2</v>
      </c>
    </row>
    <row r="592" spans="3:12" ht="16.5" thickBot="1" x14ac:dyDescent="0.3">
      <c r="C592" t="s">
        <v>202</v>
      </c>
      <c r="I592" t="s">
        <v>200</v>
      </c>
      <c r="K592" s="125" t="s">
        <v>230</v>
      </c>
      <c r="L592" s="126">
        <v>0.134769</v>
      </c>
    </row>
    <row r="593" spans="3:12" ht="16.5" thickBot="1" x14ac:dyDescent="0.3">
      <c r="C593" t="s">
        <v>227</v>
      </c>
      <c r="K593" s="125" t="s">
        <v>231</v>
      </c>
      <c r="L593" s="126">
        <v>5.5667000000000001E-2</v>
      </c>
    </row>
    <row r="594" spans="3:12" ht="16.5" thickBot="1" x14ac:dyDescent="0.3">
      <c r="C594" t="s">
        <v>203</v>
      </c>
      <c r="F594">
        <v>7.1570999999999996E-2</v>
      </c>
      <c r="G594">
        <v>2.2794999999999999E-2</v>
      </c>
      <c r="H594">
        <v>2.6856999999999999E-2</v>
      </c>
      <c r="I594">
        <v>0.11</v>
      </c>
      <c r="K594" s="125" t="s">
        <v>232</v>
      </c>
      <c r="L594" s="126">
        <v>0.114369</v>
      </c>
    </row>
    <row r="595" spans="3:12" ht="16.5" thickBot="1" x14ac:dyDescent="0.3">
      <c r="C595" t="s">
        <v>204</v>
      </c>
      <c r="I595" t="s">
        <v>200</v>
      </c>
      <c r="K595" s="125" t="s">
        <v>233</v>
      </c>
      <c r="L595" s="126">
        <v>0.23497100000000001</v>
      </c>
    </row>
    <row r="596" spans="3:12" ht="16.5" thickBot="1" x14ac:dyDescent="0.3">
      <c r="C596" t="s">
        <v>227</v>
      </c>
      <c r="K596" s="125" t="s">
        <v>234</v>
      </c>
      <c r="L596" s="126">
        <v>0.21962699999999999</v>
      </c>
    </row>
    <row r="597" spans="3:12" ht="16.5" thickBot="1" x14ac:dyDescent="0.3">
      <c r="C597" t="s">
        <v>205</v>
      </c>
      <c r="F597">
        <v>0.134769</v>
      </c>
      <c r="G597">
        <v>1.0645E-2</v>
      </c>
      <c r="H597">
        <v>0.113888</v>
      </c>
      <c r="I597">
        <v>0.15</v>
      </c>
      <c r="K597" s="125" t="s">
        <v>235</v>
      </c>
      <c r="L597" s="126">
        <v>0.30447000000000002</v>
      </c>
    </row>
    <row r="598" spans="3:12" ht="16.5" thickBot="1" x14ac:dyDescent="0.3">
      <c r="C598" t="s">
        <v>206</v>
      </c>
      <c r="I598" t="s">
        <v>200</v>
      </c>
      <c r="K598" s="125" t="s">
        <v>236</v>
      </c>
      <c r="L598" s="126">
        <v>0.39005400000000001</v>
      </c>
    </row>
    <row r="599" spans="3:12" ht="16.5" thickBot="1" x14ac:dyDescent="0.3">
      <c r="C599" t="s">
        <v>227</v>
      </c>
      <c r="K599" s="125" t="s">
        <v>237</v>
      </c>
      <c r="L599" s="126">
        <v>5.2560999999999997E-2</v>
      </c>
    </row>
    <row r="600" spans="3:12" ht="16.5" thickBot="1" x14ac:dyDescent="0.3">
      <c r="C600" t="s">
        <v>207</v>
      </c>
      <c r="F600">
        <v>5.5667000000000001E-2</v>
      </c>
      <c r="G600">
        <v>1.6886000000000002E-2</v>
      </c>
      <c r="H600">
        <v>2.2544999999999999E-2</v>
      </c>
      <c r="I600">
        <v>0.08</v>
      </c>
      <c r="K600" s="125" t="s">
        <v>238</v>
      </c>
      <c r="L600" s="126">
        <v>0.20724799999999999</v>
      </c>
    </row>
    <row r="601" spans="3:12" ht="16.5" thickBot="1" x14ac:dyDescent="0.3">
      <c r="C601" t="s">
        <v>208</v>
      </c>
      <c r="I601" t="s">
        <v>200</v>
      </c>
      <c r="K601" s="125" t="s">
        <v>45</v>
      </c>
      <c r="L601" s="126">
        <v>0.15878400000000001</v>
      </c>
    </row>
    <row r="602" spans="3:12" x14ac:dyDescent="0.25">
      <c r="C602" t="s">
        <v>227</v>
      </c>
    </row>
    <row r="603" spans="3:12" x14ac:dyDescent="0.25">
      <c r="C603" t="s">
        <v>209</v>
      </c>
      <c r="D603" t="s">
        <v>210</v>
      </c>
      <c r="E603" t="s">
        <v>211</v>
      </c>
      <c r="F603">
        <v>0.114369</v>
      </c>
      <c r="G603">
        <v>1.6046000000000001E-2</v>
      </c>
      <c r="H603">
        <v>8.2892999999999994E-2</v>
      </c>
      <c r="I603">
        <v>0.14000000000000001</v>
      </c>
    </row>
    <row r="604" spans="3:12" x14ac:dyDescent="0.25">
      <c r="C604" t="s">
        <v>212</v>
      </c>
      <c r="I604" t="s">
        <v>200</v>
      </c>
    </row>
    <row r="605" spans="3:12" x14ac:dyDescent="0.25">
      <c r="C605" t="s">
        <v>227</v>
      </c>
    </row>
    <row r="606" spans="3:12" x14ac:dyDescent="0.25">
      <c r="C606" t="s">
        <v>213</v>
      </c>
      <c r="F606">
        <v>0.23497100000000001</v>
      </c>
      <c r="G606">
        <v>9.7389999999999994E-3</v>
      </c>
      <c r="H606">
        <v>0.215868</v>
      </c>
      <c r="I606">
        <v>0.25</v>
      </c>
    </row>
    <row r="607" spans="3:12" x14ac:dyDescent="0.25">
      <c r="C607" t="s">
        <v>214</v>
      </c>
      <c r="I607" t="s">
        <v>200</v>
      </c>
    </row>
    <row r="608" spans="3:12" x14ac:dyDescent="0.25">
      <c r="C608" t="s">
        <v>227</v>
      </c>
    </row>
    <row r="609" spans="3:9" x14ac:dyDescent="0.25">
      <c r="C609" t="s">
        <v>215</v>
      </c>
      <c r="F609">
        <v>0.21962699999999999</v>
      </c>
      <c r="G609">
        <v>1.5741000000000002E-2</v>
      </c>
      <c r="H609">
        <v>0.18875</v>
      </c>
      <c r="I609">
        <v>0.25</v>
      </c>
    </row>
    <row r="610" spans="3:9" x14ac:dyDescent="0.25">
      <c r="C610" t="s">
        <v>216</v>
      </c>
      <c r="I610" t="s">
        <v>200</v>
      </c>
    </row>
    <row r="611" spans="3:9" x14ac:dyDescent="0.25">
      <c r="C611" t="s">
        <v>227</v>
      </c>
    </row>
    <row r="612" spans="3:9" x14ac:dyDescent="0.25">
      <c r="C612" t="s">
        <v>217</v>
      </c>
      <c r="F612">
        <v>0.30447000000000002</v>
      </c>
      <c r="G612">
        <v>3.0443000000000001E-2</v>
      </c>
      <c r="H612">
        <v>0.244754</v>
      </c>
      <c r="I612">
        <v>0.36</v>
      </c>
    </row>
    <row r="613" spans="3:9" x14ac:dyDescent="0.25">
      <c r="C613" t="s">
        <v>218</v>
      </c>
      <c r="I613" t="s">
        <v>200</v>
      </c>
    </row>
    <row r="614" spans="3:9" x14ac:dyDescent="0.25">
      <c r="C614" t="s">
        <v>227</v>
      </c>
    </row>
    <row r="615" spans="3:9" x14ac:dyDescent="0.25">
      <c r="C615" t="s">
        <v>219</v>
      </c>
      <c r="F615">
        <v>0.39005400000000001</v>
      </c>
      <c r="G615">
        <v>2.5918E-2</v>
      </c>
      <c r="H615">
        <v>0.33921299999999999</v>
      </c>
      <c r="I615">
        <v>0.44</v>
      </c>
    </row>
    <row r="616" spans="3:9" x14ac:dyDescent="0.25">
      <c r="C616" t="s">
        <v>220</v>
      </c>
      <c r="I616" t="s">
        <v>200</v>
      </c>
    </row>
    <row r="617" spans="3:9" x14ac:dyDescent="0.25">
      <c r="C617" t="s">
        <v>227</v>
      </c>
    </row>
    <row r="618" spans="3:9" x14ac:dyDescent="0.25">
      <c r="C618" t="s">
        <v>221</v>
      </c>
      <c r="F618">
        <v>5.2560999999999997E-2</v>
      </c>
      <c r="G618">
        <v>4.7959999999999999E-3</v>
      </c>
      <c r="H618">
        <v>4.3152999999999997E-2</v>
      </c>
      <c r="I618">
        <v>0.06</v>
      </c>
    </row>
    <row r="619" spans="3:9" x14ac:dyDescent="0.25">
      <c r="C619" t="s">
        <v>222</v>
      </c>
      <c r="I619" t="s">
        <v>200</v>
      </c>
    </row>
    <row r="620" spans="3:9" x14ac:dyDescent="0.25">
      <c r="C620" t="s">
        <v>227</v>
      </c>
    </row>
    <row r="621" spans="3:9" x14ac:dyDescent="0.25">
      <c r="C621" t="s">
        <v>223</v>
      </c>
      <c r="F621">
        <v>0.20724799999999999</v>
      </c>
      <c r="G621">
        <v>1.0711E-2</v>
      </c>
      <c r="H621">
        <v>0.18623799999999999</v>
      </c>
      <c r="I621">
        <v>0.22</v>
      </c>
    </row>
    <row r="622" spans="3:9" x14ac:dyDescent="0.25">
      <c r="C622" t="s">
        <v>224</v>
      </c>
      <c r="I622" t="s">
        <v>200</v>
      </c>
    </row>
    <row r="623" spans="3:9" x14ac:dyDescent="0.25">
      <c r="C623" t="s">
        <v>227</v>
      </c>
    </row>
    <row r="625" spans="3:12" x14ac:dyDescent="0.25">
      <c r="C625" t="s">
        <v>197</v>
      </c>
    </row>
    <row r="626" spans="3:12" x14ac:dyDescent="0.25">
      <c r="C626" t="s">
        <v>47</v>
      </c>
      <c r="F626">
        <v>0.15878400000000001</v>
      </c>
      <c r="G626">
        <v>4.6889999999999996E-3</v>
      </c>
      <c r="H626">
        <v>0.149586</v>
      </c>
      <c r="I626">
        <v>0.16</v>
      </c>
    </row>
    <row r="627" spans="3:12" x14ac:dyDescent="0.25">
      <c r="C627" t="s">
        <v>225</v>
      </c>
      <c r="I627" t="s">
        <v>200</v>
      </c>
    </row>
    <row r="628" spans="3:12" x14ac:dyDescent="0.25">
      <c r="C628" t="s">
        <v>227</v>
      </c>
    </row>
    <row r="630" spans="3:12" x14ac:dyDescent="0.25">
      <c r="C630" t="s">
        <v>197</v>
      </c>
    </row>
    <row r="631" spans="3:12" x14ac:dyDescent="0.25">
      <c r="E631" t="s">
        <v>119</v>
      </c>
      <c r="F631" t="s">
        <v>120</v>
      </c>
      <c r="G631" t="s">
        <v>121</v>
      </c>
      <c r="H631" t="s">
        <v>122</v>
      </c>
      <c r="I631" t="s">
        <v>198</v>
      </c>
    </row>
    <row r="632" spans="3:12" x14ac:dyDescent="0.25">
      <c r="C632" t="s">
        <v>199</v>
      </c>
      <c r="I632" t="s">
        <v>200</v>
      </c>
    </row>
    <row r="633" spans="3:12" x14ac:dyDescent="0.25">
      <c r="C633" t="s">
        <v>226</v>
      </c>
    </row>
    <row r="634" spans="3:12" ht="15.75" thickBot="1" x14ac:dyDescent="0.3"/>
    <row r="635" spans="3:12" ht="48" thickBot="1" x14ac:dyDescent="0.3">
      <c r="C635" t="s">
        <v>197</v>
      </c>
      <c r="K635" s="125" t="s">
        <v>228</v>
      </c>
      <c r="L635" s="128" t="s">
        <v>257</v>
      </c>
    </row>
    <row r="636" spans="3:12" ht="16.5" thickBot="1" x14ac:dyDescent="0.3">
      <c r="C636" t="s">
        <v>201</v>
      </c>
      <c r="F636">
        <v>4.6690000000000004E-3</v>
      </c>
      <c r="G636">
        <v>2.8770000000000002E-3</v>
      </c>
      <c r="H636">
        <v>-9.7400000000000004E-4</v>
      </c>
      <c r="I636">
        <v>0.01</v>
      </c>
      <c r="K636" s="125" t="s">
        <v>229</v>
      </c>
      <c r="L636" s="127">
        <v>4.6690000000000004E-3</v>
      </c>
    </row>
    <row r="637" spans="3:12" ht="16.5" thickBot="1" x14ac:dyDescent="0.3">
      <c r="C637" t="s">
        <v>245</v>
      </c>
      <c r="I637" t="s">
        <v>200</v>
      </c>
      <c r="K637" s="125" t="s">
        <v>229</v>
      </c>
      <c r="L637" s="127">
        <v>1.9946999999999999E-2</v>
      </c>
    </row>
    <row r="638" spans="3:12" ht="16.5" thickBot="1" x14ac:dyDescent="0.3">
      <c r="C638" t="s">
        <v>227</v>
      </c>
      <c r="K638" s="125" t="s">
        <v>230</v>
      </c>
      <c r="L638" s="127">
        <v>2.1302999999999999E-2</v>
      </c>
    </row>
    <row r="639" spans="3:12" ht="16.5" thickBot="1" x14ac:dyDescent="0.3">
      <c r="C639" t="s">
        <v>203</v>
      </c>
      <c r="F639">
        <v>1.9946999999999999E-2</v>
      </c>
      <c r="G639">
        <v>1.9594E-2</v>
      </c>
      <c r="H639">
        <v>-1.8488000000000001E-2</v>
      </c>
      <c r="I639">
        <v>0.05</v>
      </c>
      <c r="K639" s="125" t="s">
        <v>231</v>
      </c>
      <c r="L639" s="127">
        <v>1.1717999999999999E-2</v>
      </c>
    </row>
    <row r="640" spans="3:12" ht="16.5" thickBot="1" x14ac:dyDescent="0.3">
      <c r="C640" t="s">
        <v>246</v>
      </c>
      <c r="I640" t="s">
        <v>200</v>
      </c>
      <c r="K640" s="125" t="s">
        <v>232</v>
      </c>
      <c r="L640" s="127">
        <v>5.9300000000000004E-3</v>
      </c>
    </row>
    <row r="641" spans="3:12" ht="16.5" thickBot="1" x14ac:dyDescent="0.3">
      <c r="C641" t="s">
        <v>227</v>
      </c>
      <c r="K641" s="125" t="s">
        <v>233</v>
      </c>
      <c r="L641" s="127">
        <v>4.1808999999999999E-2</v>
      </c>
    </row>
    <row r="642" spans="3:12" ht="16.5" thickBot="1" x14ac:dyDescent="0.3">
      <c r="C642" t="s">
        <v>205</v>
      </c>
      <c r="F642">
        <v>2.1302999999999999E-2</v>
      </c>
      <c r="G642">
        <v>6.0759999999999998E-3</v>
      </c>
      <c r="H642">
        <v>9.384E-3</v>
      </c>
      <c r="I642">
        <v>0.03</v>
      </c>
      <c r="K642" s="125" t="s">
        <v>234</v>
      </c>
      <c r="L642" s="127">
        <v>5.2047000000000003E-2</v>
      </c>
    </row>
    <row r="643" spans="3:12" ht="16.5" thickBot="1" x14ac:dyDescent="0.3">
      <c r="C643" t="s">
        <v>247</v>
      </c>
      <c r="I643" t="s">
        <v>200</v>
      </c>
      <c r="K643" s="125" t="s">
        <v>235</v>
      </c>
      <c r="L643" s="127">
        <v>8.7590000000000001E-2</v>
      </c>
    </row>
    <row r="644" spans="3:12" ht="16.5" thickBot="1" x14ac:dyDescent="0.3">
      <c r="C644" t="s">
        <v>227</v>
      </c>
      <c r="K644" s="125" t="s">
        <v>236</v>
      </c>
      <c r="L644" s="127">
        <v>7.689E-2</v>
      </c>
    </row>
    <row r="645" spans="3:12" ht="16.5" thickBot="1" x14ac:dyDescent="0.3">
      <c r="C645" t="s">
        <v>207</v>
      </c>
      <c r="F645">
        <v>1.1717999999999999E-2</v>
      </c>
      <c r="G645">
        <v>8.2579999999999997E-3</v>
      </c>
      <c r="H645">
        <v>-4.4809999999999997E-3</v>
      </c>
      <c r="I645">
        <v>0.02</v>
      </c>
      <c r="K645" s="125" t="s">
        <v>237</v>
      </c>
      <c r="L645" s="127">
        <v>7.8100000000000001E-3</v>
      </c>
    </row>
    <row r="646" spans="3:12" ht="16.5" thickBot="1" x14ac:dyDescent="0.3">
      <c r="C646" t="s">
        <v>248</v>
      </c>
      <c r="I646" t="s">
        <v>200</v>
      </c>
      <c r="K646" s="125" t="s">
        <v>238</v>
      </c>
      <c r="L646" s="127">
        <v>5.4462999999999998E-2</v>
      </c>
    </row>
    <row r="647" spans="3:12" ht="16.5" thickBot="1" x14ac:dyDescent="0.3">
      <c r="C647" t="s">
        <v>227</v>
      </c>
      <c r="K647" s="125" t="s">
        <v>45</v>
      </c>
      <c r="L647" s="127">
        <v>3.1461000000000003E-2</v>
      </c>
    </row>
    <row r="648" spans="3:12" x14ac:dyDescent="0.25">
      <c r="C648" t="s">
        <v>209</v>
      </c>
      <c r="D648" t="s">
        <v>210</v>
      </c>
      <c r="E648" t="s">
        <v>211</v>
      </c>
      <c r="F648">
        <v>5.9300000000000004E-3</v>
      </c>
      <c r="G648">
        <v>2.8389999999999999E-3</v>
      </c>
      <c r="H648">
        <v>3.6200000000000002E-4</v>
      </c>
      <c r="I648">
        <v>0.01</v>
      </c>
    </row>
    <row r="649" spans="3:12" x14ac:dyDescent="0.25">
      <c r="C649" t="s">
        <v>249</v>
      </c>
      <c r="I649" t="s">
        <v>200</v>
      </c>
    </row>
    <row r="650" spans="3:12" x14ac:dyDescent="0.25">
      <c r="C650" t="s">
        <v>227</v>
      </c>
    </row>
    <row r="651" spans="3:12" x14ac:dyDescent="0.25">
      <c r="C651" t="s">
        <v>213</v>
      </c>
      <c r="F651">
        <v>4.1808999999999999E-2</v>
      </c>
      <c r="G651">
        <v>4.6810000000000003E-3</v>
      </c>
      <c r="H651">
        <v>3.2626000000000002E-2</v>
      </c>
      <c r="I651">
        <v>0.05</v>
      </c>
    </row>
    <row r="652" spans="3:12" x14ac:dyDescent="0.25">
      <c r="C652" t="s">
        <v>250</v>
      </c>
      <c r="I652" t="s">
        <v>200</v>
      </c>
    </row>
    <row r="653" spans="3:12" x14ac:dyDescent="0.25">
      <c r="C653" t="s">
        <v>227</v>
      </c>
    </row>
    <row r="654" spans="3:12" x14ac:dyDescent="0.25">
      <c r="C654" t="s">
        <v>215</v>
      </c>
      <c r="F654">
        <v>5.2047000000000003E-2</v>
      </c>
      <c r="G654">
        <v>8.8800000000000007E-3</v>
      </c>
      <c r="H654">
        <v>3.4629E-2</v>
      </c>
      <c r="I654">
        <v>0.06</v>
      </c>
    </row>
    <row r="655" spans="3:12" x14ac:dyDescent="0.25">
      <c r="C655" t="s">
        <v>251</v>
      </c>
      <c r="I655" t="s">
        <v>200</v>
      </c>
    </row>
    <row r="656" spans="3:12" x14ac:dyDescent="0.25">
      <c r="C656" t="s">
        <v>227</v>
      </c>
    </row>
    <row r="657" spans="3:9" x14ac:dyDescent="0.25">
      <c r="C657" t="s">
        <v>217</v>
      </c>
      <c r="F657">
        <v>8.7590000000000001E-2</v>
      </c>
      <c r="G657">
        <v>1.7003999999999998E-2</v>
      </c>
      <c r="H657">
        <v>5.4235999999999999E-2</v>
      </c>
      <c r="I657">
        <v>0.12</v>
      </c>
    </row>
    <row r="658" spans="3:9" x14ac:dyDescent="0.25">
      <c r="C658" t="s">
        <v>252</v>
      </c>
      <c r="I658" t="s">
        <v>200</v>
      </c>
    </row>
    <row r="659" spans="3:9" x14ac:dyDescent="0.25">
      <c r="C659" t="s">
        <v>227</v>
      </c>
    </row>
    <row r="660" spans="3:9" x14ac:dyDescent="0.25">
      <c r="C660" t="s">
        <v>219</v>
      </c>
      <c r="F660">
        <v>7.689E-2</v>
      </c>
      <c r="G660">
        <v>1.6140999999999999E-2</v>
      </c>
      <c r="H660">
        <v>4.5228999999999998E-2</v>
      </c>
      <c r="I660">
        <v>0.1</v>
      </c>
    </row>
    <row r="661" spans="3:9" x14ac:dyDescent="0.25">
      <c r="C661" t="s">
        <v>253</v>
      </c>
      <c r="I661" t="s">
        <v>200</v>
      </c>
    </row>
    <row r="662" spans="3:9" x14ac:dyDescent="0.25">
      <c r="C662" t="s">
        <v>227</v>
      </c>
    </row>
    <row r="663" spans="3:9" x14ac:dyDescent="0.25">
      <c r="C663" t="s">
        <v>221</v>
      </c>
      <c r="F663">
        <v>7.8100000000000001E-3</v>
      </c>
      <c r="G663">
        <v>1.9849999999999998E-3</v>
      </c>
      <c r="H663">
        <v>3.9170000000000003E-3</v>
      </c>
      <c r="I663">
        <v>0.01</v>
      </c>
    </row>
    <row r="664" spans="3:9" x14ac:dyDescent="0.25">
      <c r="C664" t="s">
        <v>254</v>
      </c>
      <c r="I664" t="s">
        <v>200</v>
      </c>
    </row>
    <row r="665" spans="3:9" x14ac:dyDescent="0.25">
      <c r="C665" t="s">
        <v>227</v>
      </c>
    </row>
    <row r="666" spans="3:9" x14ac:dyDescent="0.25">
      <c r="C666" t="s">
        <v>223</v>
      </c>
      <c r="F666">
        <v>5.4462999999999998E-2</v>
      </c>
      <c r="G666">
        <v>6.5519999999999997E-3</v>
      </c>
      <c r="H666">
        <v>4.1611000000000002E-2</v>
      </c>
      <c r="I666">
        <v>0.06</v>
      </c>
    </row>
    <row r="667" spans="3:9" x14ac:dyDescent="0.25">
      <c r="C667" t="s">
        <v>255</v>
      </c>
      <c r="I667" t="s">
        <v>200</v>
      </c>
    </row>
    <row r="668" spans="3:9" x14ac:dyDescent="0.25">
      <c r="C668" t="s">
        <v>227</v>
      </c>
    </row>
    <row r="670" spans="3:9" x14ac:dyDescent="0.25">
      <c r="C670" t="s">
        <v>197</v>
      </c>
    </row>
    <row r="671" spans="3:9" x14ac:dyDescent="0.25">
      <c r="C671" t="s">
        <v>47</v>
      </c>
      <c r="F671">
        <v>3.1461000000000003E-2</v>
      </c>
      <c r="G671">
        <v>2.287E-3</v>
      </c>
      <c r="H671">
        <v>2.6974999999999999E-2</v>
      </c>
      <c r="I671">
        <v>0.03</v>
      </c>
    </row>
    <row r="672" spans="3:9" x14ac:dyDescent="0.25">
      <c r="C672" t="s">
        <v>256</v>
      </c>
      <c r="I672" t="s">
        <v>200</v>
      </c>
    </row>
    <row r="673" spans="3:12" x14ac:dyDescent="0.25">
      <c r="C673" t="s">
        <v>227</v>
      </c>
    </row>
    <row r="681" spans="3:12" ht="15.75" thickBot="1" x14ac:dyDescent="0.3">
      <c r="C681" t="s">
        <v>119</v>
      </c>
      <c r="D681" t="s">
        <v>120</v>
      </c>
      <c r="E681" t="s">
        <v>121</v>
      </c>
      <c r="F681" t="s">
        <v>122</v>
      </c>
      <c r="G681" t="s">
        <v>158</v>
      </c>
      <c r="H681" t="s">
        <v>162</v>
      </c>
    </row>
    <row r="682" spans="3:12" ht="16.5" thickBot="1" x14ac:dyDescent="0.3">
      <c r="K682" s="125" t="s">
        <v>244</v>
      </c>
      <c r="L682" s="129" t="s">
        <v>239</v>
      </c>
    </row>
    <row r="683" spans="3:12" ht="16.5" thickBot="1" x14ac:dyDescent="0.3">
      <c r="C683" t="s">
        <v>240</v>
      </c>
      <c r="D683">
        <v>0.222997</v>
      </c>
      <c r="E683">
        <v>1.0383E-2</v>
      </c>
      <c r="F683">
        <v>0.202629</v>
      </c>
      <c r="G683">
        <v>0.243365</v>
      </c>
      <c r="H683">
        <v>100</v>
      </c>
      <c r="K683" s="125" t="s">
        <v>240</v>
      </c>
      <c r="L683" s="127">
        <v>0.222997</v>
      </c>
    </row>
    <row r="684" spans="3:12" ht="16.5" thickBot="1" x14ac:dyDescent="0.3">
      <c r="C684" t="s">
        <v>241</v>
      </c>
      <c r="D684">
        <v>0.19647400000000001</v>
      </c>
      <c r="E684">
        <v>6.9719999999999999E-3</v>
      </c>
      <c r="F684">
        <v>0.18279699999999999</v>
      </c>
      <c r="G684">
        <v>0.210151</v>
      </c>
      <c r="H684">
        <v>100</v>
      </c>
      <c r="K684" s="125" t="s">
        <v>241</v>
      </c>
      <c r="L684" s="127">
        <v>0.19647400000000001</v>
      </c>
    </row>
    <row r="685" spans="3:12" ht="16.5" thickBot="1" x14ac:dyDescent="0.3">
      <c r="C685" t="s">
        <v>242</v>
      </c>
      <c r="D685">
        <v>0.111267</v>
      </c>
      <c r="E685">
        <v>6.1799999999999997E-3</v>
      </c>
      <c r="F685">
        <v>9.9144999999999997E-2</v>
      </c>
      <c r="G685">
        <v>0.123389</v>
      </c>
      <c r="H685">
        <v>100</v>
      </c>
      <c r="K685" s="125" t="s">
        <v>242</v>
      </c>
      <c r="L685" s="127">
        <v>0.111267</v>
      </c>
    </row>
    <row r="686" spans="3:12" ht="16.5" thickBot="1" x14ac:dyDescent="0.3">
      <c r="C686" t="s">
        <v>243</v>
      </c>
      <c r="D686">
        <v>4.6168000000000001E-2</v>
      </c>
      <c r="E686">
        <v>7.9330000000000008E-3</v>
      </c>
      <c r="F686">
        <v>3.0606000000000001E-2</v>
      </c>
      <c r="G686">
        <v>6.173E-2</v>
      </c>
      <c r="H686">
        <v>100</v>
      </c>
      <c r="K686" s="125" t="s">
        <v>243</v>
      </c>
      <c r="L686" s="127">
        <v>4.6168000000000001E-2</v>
      </c>
    </row>
    <row r="687" spans="3:12" ht="16.5" thickBot="1" x14ac:dyDescent="0.3">
      <c r="K687" s="125" t="s">
        <v>45</v>
      </c>
      <c r="L687" s="127">
        <v>0.15878400000000001</v>
      </c>
    </row>
    <row r="688" spans="3:12" x14ac:dyDescent="0.25">
      <c r="C688" t="s">
        <v>47</v>
      </c>
      <c r="D688">
        <v>0.15878400000000001</v>
      </c>
      <c r="E688">
        <v>4.6889999999999996E-3</v>
      </c>
      <c r="F688">
        <v>0.149586</v>
      </c>
      <c r="G688">
        <v>0.16798299999999999</v>
      </c>
      <c r="H688">
        <v>100</v>
      </c>
    </row>
    <row r="690" spans="3:12" ht="15.75" thickBot="1" x14ac:dyDescent="0.3">
      <c r="C690" t="s">
        <v>119</v>
      </c>
      <c r="D690" t="s">
        <v>120</v>
      </c>
      <c r="E690" t="s">
        <v>121</v>
      </c>
      <c r="F690" t="s">
        <v>122</v>
      </c>
      <c r="G690" t="s">
        <v>158</v>
      </c>
      <c r="H690" t="s">
        <v>162</v>
      </c>
    </row>
    <row r="691" spans="3:12" ht="48" thickBot="1" x14ac:dyDescent="0.3">
      <c r="K691" s="125" t="s">
        <v>244</v>
      </c>
      <c r="L691" s="128" t="s">
        <v>257</v>
      </c>
    </row>
    <row r="692" spans="3:12" ht="16.5" thickBot="1" x14ac:dyDescent="0.3">
      <c r="C692" t="s">
        <v>240</v>
      </c>
      <c r="D692">
        <v>5.2523E-2</v>
      </c>
      <c r="E692">
        <v>5.9509999999999997E-3</v>
      </c>
      <c r="F692">
        <v>4.0849999999999997E-2</v>
      </c>
      <c r="G692">
        <v>6.4197000000000004E-2</v>
      </c>
      <c r="H692">
        <v>100</v>
      </c>
      <c r="K692" s="125" t="s">
        <v>240</v>
      </c>
      <c r="L692" s="127">
        <v>5.2523E-2</v>
      </c>
    </row>
    <row r="693" spans="3:12" ht="16.5" thickBot="1" x14ac:dyDescent="0.3">
      <c r="C693" t="s">
        <v>241</v>
      </c>
      <c r="D693">
        <v>3.8120000000000001E-2</v>
      </c>
      <c r="E693">
        <v>3.137E-3</v>
      </c>
      <c r="F693">
        <v>3.1966000000000001E-2</v>
      </c>
      <c r="G693">
        <v>4.4273E-2</v>
      </c>
      <c r="H693">
        <v>100</v>
      </c>
      <c r="K693" s="125" t="s">
        <v>241</v>
      </c>
      <c r="L693" s="127">
        <v>3.8120000000000001E-2</v>
      </c>
    </row>
    <row r="694" spans="3:12" ht="16.5" thickBot="1" x14ac:dyDescent="0.3">
      <c r="C694" t="s">
        <v>242</v>
      </c>
      <c r="D694">
        <v>1.9428999999999998E-2</v>
      </c>
      <c r="E694">
        <v>3.4030000000000002E-3</v>
      </c>
      <c r="F694">
        <v>1.2754E-2</v>
      </c>
      <c r="G694">
        <v>2.6103999999999999E-2</v>
      </c>
      <c r="H694">
        <v>100</v>
      </c>
      <c r="K694" s="125" t="s">
        <v>242</v>
      </c>
      <c r="L694" s="127">
        <v>1.9428999999999998E-2</v>
      </c>
    </row>
    <row r="695" spans="3:12" ht="16.5" thickBot="1" x14ac:dyDescent="0.3">
      <c r="C695" t="s">
        <v>243</v>
      </c>
      <c r="D695">
        <v>8.6250000000000007E-3</v>
      </c>
      <c r="E695">
        <v>5.5160000000000001E-3</v>
      </c>
      <c r="F695">
        <v>-2.196E-3</v>
      </c>
      <c r="G695">
        <v>1.9446000000000001E-2</v>
      </c>
      <c r="H695">
        <v>100</v>
      </c>
      <c r="K695" s="125" t="s">
        <v>243</v>
      </c>
      <c r="L695" s="127">
        <v>8.6250000000000007E-3</v>
      </c>
    </row>
    <row r="696" spans="3:12" ht="16.5" thickBot="1" x14ac:dyDescent="0.3">
      <c r="K696" s="125" t="s">
        <v>45</v>
      </c>
      <c r="L696" s="127">
        <v>3.1461000000000003E-2</v>
      </c>
    </row>
    <row r="697" spans="3:12" x14ac:dyDescent="0.25">
      <c r="C697" t="s">
        <v>47</v>
      </c>
      <c r="D697">
        <v>3.1461000000000003E-2</v>
      </c>
      <c r="E697">
        <v>2.287E-3</v>
      </c>
      <c r="F697">
        <v>2.6974999999999999E-2</v>
      </c>
      <c r="G697">
        <v>3.5945999999999999E-2</v>
      </c>
      <c r="H697">
        <v>100</v>
      </c>
    </row>
    <row r="701" spans="3:12" x14ac:dyDescent="0.25">
      <c r="C701" t="s">
        <v>14</v>
      </c>
      <c r="D701">
        <v>1</v>
      </c>
      <c r="E701">
        <v>2</v>
      </c>
    </row>
    <row r="702" spans="3:12" x14ac:dyDescent="0.25">
      <c r="J702" t="s">
        <v>258</v>
      </c>
      <c r="K702" t="s">
        <v>259</v>
      </c>
    </row>
    <row r="703" spans="3:12" x14ac:dyDescent="0.25">
      <c r="C703" t="s">
        <v>0</v>
      </c>
      <c r="D703">
        <v>1936274</v>
      </c>
      <c r="E703">
        <v>1474288</v>
      </c>
      <c r="G703">
        <f>D703/$D$715</f>
        <v>0.31706518794708444</v>
      </c>
      <c r="H703">
        <f>E703/$E$715</f>
        <v>0.3669407575236136</v>
      </c>
      <c r="J703" s="1">
        <f>G703*100</f>
        <v>31.706518794708444</v>
      </c>
      <c r="K703" s="1">
        <f>H703*100</f>
        <v>36.694075752361357</v>
      </c>
    </row>
    <row r="704" spans="3:12" x14ac:dyDescent="0.25">
      <c r="C704" t="s">
        <v>1</v>
      </c>
      <c r="D704">
        <v>194475.5</v>
      </c>
      <c r="E704">
        <v>158866.29999999999</v>
      </c>
      <c r="G704">
        <f t="shared" ref="G704:G715" si="28">D704/$D$715</f>
        <v>3.1845395310066256E-2</v>
      </c>
      <c r="H704">
        <f t="shared" ref="H704:H715" si="29">E704/$E$715</f>
        <v>3.9540795602333909E-2</v>
      </c>
      <c r="J704" s="1">
        <f t="shared" ref="J704:J715" si="30">G704*100</f>
        <v>3.1845395310066258</v>
      </c>
      <c r="K704" s="1">
        <f t="shared" ref="K704:K715" si="31">H704*100</f>
        <v>3.9540795602333909</v>
      </c>
    </row>
    <row r="705" spans="3:11" x14ac:dyDescent="0.25">
      <c r="C705" t="s">
        <v>2</v>
      </c>
      <c r="D705">
        <v>710629.6</v>
      </c>
      <c r="E705">
        <v>474165.6</v>
      </c>
      <c r="G705">
        <f t="shared" si="28"/>
        <v>0.11636571460690039</v>
      </c>
      <c r="H705">
        <f t="shared" si="29"/>
        <v>0.11801675415905084</v>
      </c>
      <c r="J705" s="1">
        <f t="shared" si="30"/>
        <v>11.636571460690039</v>
      </c>
      <c r="K705" s="1">
        <f t="shared" si="31"/>
        <v>11.801675415905084</v>
      </c>
    </row>
    <row r="706" spans="3:11" x14ac:dyDescent="0.25">
      <c r="C706" t="s">
        <v>3</v>
      </c>
      <c r="D706">
        <v>1544082</v>
      </c>
      <c r="E706">
        <v>804033.8</v>
      </c>
      <c r="G706">
        <f t="shared" si="28"/>
        <v>0.25284368304057692</v>
      </c>
      <c r="H706">
        <f t="shared" si="29"/>
        <v>0.20011881779312432</v>
      </c>
      <c r="J706" s="1">
        <f t="shared" si="30"/>
        <v>25.284368304057693</v>
      </c>
      <c r="K706" s="1">
        <f t="shared" si="31"/>
        <v>20.011881779312432</v>
      </c>
    </row>
    <row r="707" spans="3:11" x14ac:dyDescent="0.25">
      <c r="C707" t="s">
        <v>4</v>
      </c>
      <c r="D707">
        <v>215390.2</v>
      </c>
      <c r="E707">
        <v>140405.5</v>
      </c>
      <c r="G707">
        <f t="shared" si="28"/>
        <v>3.527018089638146E-2</v>
      </c>
      <c r="H707">
        <f t="shared" si="29"/>
        <v>3.4946021761339527E-2</v>
      </c>
      <c r="J707" s="1">
        <f t="shared" si="30"/>
        <v>3.5270180896381462</v>
      </c>
      <c r="K707" s="1">
        <f t="shared" si="31"/>
        <v>3.4946021761339527</v>
      </c>
    </row>
    <row r="708" spans="3:11" x14ac:dyDescent="0.25">
      <c r="C708" t="s">
        <v>5</v>
      </c>
      <c r="D708">
        <v>675136.4</v>
      </c>
      <c r="E708">
        <v>468721.2</v>
      </c>
      <c r="G708">
        <f t="shared" si="28"/>
        <v>0.11055369723289059</v>
      </c>
      <c r="H708">
        <f t="shared" si="29"/>
        <v>0.11666167817643311</v>
      </c>
      <c r="J708" s="1">
        <f t="shared" si="30"/>
        <v>11.05536972328906</v>
      </c>
      <c r="K708" s="1">
        <f t="shared" si="31"/>
        <v>11.666167817643311</v>
      </c>
    </row>
    <row r="709" spans="3:11" x14ac:dyDescent="0.25">
      <c r="C709" t="s">
        <v>6</v>
      </c>
      <c r="D709">
        <v>417215.9</v>
      </c>
      <c r="E709">
        <v>286642.7</v>
      </c>
      <c r="G709">
        <f t="shared" si="28"/>
        <v>6.8319172672882039E-2</v>
      </c>
      <c r="H709">
        <f t="shared" si="29"/>
        <v>7.1343515972872279E-2</v>
      </c>
      <c r="J709" s="1">
        <f t="shared" si="30"/>
        <v>6.8319172672882038</v>
      </c>
      <c r="K709" s="1">
        <f t="shared" si="31"/>
        <v>7.1343515972872282</v>
      </c>
    </row>
    <row r="710" spans="3:11" x14ac:dyDescent="0.25">
      <c r="C710" t="s">
        <v>7</v>
      </c>
      <c r="D710">
        <v>220980.3</v>
      </c>
      <c r="E710">
        <v>133992.29999999999</v>
      </c>
      <c r="G710">
        <f t="shared" si="28"/>
        <v>3.6185560696524927E-2</v>
      </c>
      <c r="H710">
        <f t="shared" si="29"/>
        <v>3.3349817718336776E-2</v>
      </c>
      <c r="J710" s="1">
        <f t="shared" si="30"/>
        <v>3.6185560696524925</v>
      </c>
      <c r="K710" s="1">
        <f t="shared" si="31"/>
        <v>3.3349817718336774</v>
      </c>
    </row>
    <row r="711" spans="3:11" x14ac:dyDescent="0.25">
      <c r="C711" t="s">
        <v>8</v>
      </c>
      <c r="D711">
        <v>51828.15</v>
      </c>
      <c r="E711">
        <v>33986.400000000001</v>
      </c>
      <c r="G711">
        <f t="shared" si="28"/>
        <v>8.4868681398911957E-3</v>
      </c>
      <c r="H711">
        <f t="shared" si="29"/>
        <v>8.4589953669164664E-3</v>
      </c>
      <c r="J711" s="1">
        <f t="shared" si="30"/>
        <v>0.8486868139891196</v>
      </c>
      <c r="K711" s="1">
        <f t="shared" si="31"/>
        <v>0.84589953669164664</v>
      </c>
    </row>
    <row r="712" spans="3:11" x14ac:dyDescent="0.25">
      <c r="C712" t="s">
        <v>9</v>
      </c>
      <c r="D712">
        <v>104360.5</v>
      </c>
      <c r="E712">
        <v>32070.69</v>
      </c>
      <c r="G712">
        <f t="shared" si="28"/>
        <v>1.7089049146325214E-2</v>
      </c>
      <c r="H712">
        <f t="shared" si="29"/>
        <v>7.9821875257107024E-3</v>
      </c>
      <c r="J712" s="1">
        <f t="shared" si="30"/>
        <v>1.7089049146325215</v>
      </c>
      <c r="K712" s="1">
        <f t="shared" si="31"/>
        <v>0.79821875257107022</v>
      </c>
    </row>
    <row r="713" spans="3:11" x14ac:dyDescent="0.25">
      <c r="C713" t="s">
        <v>10</v>
      </c>
      <c r="D713">
        <v>27521.83</v>
      </c>
      <c r="E713">
        <v>5973.4629999999997</v>
      </c>
      <c r="G713">
        <f t="shared" si="28"/>
        <v>4.5067042172738511E-3</v>
      </c>
      <c r="H713">
        <f t="shared" si="29"/>
        <v>1.4867563449334712E-3</v>
      </c>
      <c r="J713" s="1">
        <f t="shared" si="30"/>
        <v>0.45067042172738508</v>
      </c>
      <c r="K713" s="1">
        <f t="shared" si="31"/>
        <v>0.14867563449334711</v>
      </c>
    </row>
    <row r="714" spans="3:11" x14ac:dyDescent="0.25">
      <c r="C714" t="s">
        <v>11</v>
      </c>
      <c r="D714">
        <v>8969.6769999999997</v>
      </c>
      <c r="E714">
        <v>4636.1270000000004</v>
      </c>
      <c r="G714">
        <f t="shared" si="28"/>
        <v>1.4687860932025326E-3</v>
      </c>
      <c r="H714">
        <f t="shared" si="29"/>
        <v>1.1539020553349673E-3</v>
      </c>
      <c r="J714" s="1">
        <f t="shared" si="30"/>
        <v>0.14687860932025326</v>
      </c>
      <c r="K714" s="1">
        <f t="shared" si="31"/>
        <v>0.11539020553349673</v>
      </c>
    </row>
    <row r="715" spans="3:11" x14ac:dyDescent="0.25">
      <c r="D715">
        <f>SUM(D703:D714)</f>
        <v>6106864.057000001</v>
      </c>
      <c r="E715">
        <f>SUM(E703:E714)</f>
        <v>4017782.08</v>
      </c>
      <c r="G715">
        <f t="shared" si="28"/>
        <v>1</v>
      </c>
      <c r="H715">
        <f t="shared" si="29"/>
        <v>1</v>
      </c>
      <c r="J715" s="1">
        <f t="shared" si="30"/>
        <v>100</v>
      </c>
      <c r="K715" s="1">
        <f t="shared" si="31"/>
        <v>100</v>
      </c>
    </row>
    <row r="717" spans="3:11" x14ac:dyDescent="0.25">
      <c r="D717" s="12">
        <f>D703/1000</f>
        <v>1936.2739999999999</v>
      </c>
      <c r="E717" s="12">
        <f>E703/1000</f>
        <v>1474.288</v>
      </c>
    </row>
    <row r="718" spans="3:11" x14ac:dyDescent="0.25">
      <c r="D718" s="12">
        <f t="shared" ref="D718:E718" si="32">D704/1000</f>
        <v>194.47550000000001</v>
      </c>
      <c r="E718" s="12">
        <f t="shared" si="32"/>
        <v>158.8663</v>
      </c>
    </row>
    <row r="719" spans="3:11" x14ac:dyDescent="0.25">
      <c r="D719" s="12">
        <f t="shared" ref="D719:E719" si="33">D705/1000</f>
        <v>710.62959999999998</v>
      </c>
      <c r="E719" s="12">
        <f t="shared" si="33"/>
        <v>474.16559999999998</v>
      </c>
    </row>
    <row r="720" spans="3:11" x14ac:dyDescent="0.25">
      <c r="D720" s="12">
        <f t="shared" ref="D720:E720" si="34">D706/1000</f>
        <v>1544.0820000000001</v>
      </c>
      <c r="E720" s="12">
        <f t="shared" si="34"/>
        <v>804.03380000000004</v>
      </c>
    </row>
    <row r="721" spans="3:11" x14ac:dyDescent="0.25">
      <c r="D721" s="12">
        <f t="shared" ref="D721:E721" si="35">D707/1000</f>
        <v>215.39020000000002</v>
      </c>
      <c r="E721" s="12">
        <f t="shared" si="35"/>
        <v>140.40549999999999</v>
      </c>
    </row>
    <row r="722" spans="3:11" x14ac:dyDescent="0.25">
      <c r="D722" s="12">
        <f t="shared" ref="D722:E722" si="36">D708/1000</f>
        <v>675.13639999999998</v>
      </c>
      <c r="E722" s="12">
        <f t="shared" si="36"/>
        <v>468.72120000000001</v>
      </c>
    </row>
    <row r="723" spans="3:11" x14ac:dyDescent="0.25">
      <c r="D723" s="12">
        <f t="shared" ref="D723:E723" si="37">D709/1000</f>
        <v>417.21590000000003</v>
      </c>
      <c r="E723" s="12">
        <f t="shared" si="37"/>
        <v>286.64269999999999</v>
      </c>
    </row>
    <row r="724" spans="3:11" x14ac:dyDescent="0.25">
      <c r="D724" s="12">
        <f t="shared" ref="D724:E724" si="38">D710/1000</f>
        <v>220.9803</v>
      </c>
      <c r="E724" s="12">
        <f t="shared" si="38"/>
        <v>133.9923</v>
      </c>
    </row>
    <row r="725" spans="3:11" x14ac:dyDescent="0.25">
      <c r="D725" s="12">
        <f t="shared" ref="D725:E725" si="39">D711/1000</f>
        <v>51.828150000000001</v>
      </c>
      <c r="E725" s="12">
        <f t="shared" si="39"/>
        <v>33.986400000000003</v>
      </c>
    </row>
    <row r="726" spans="3:11" x14ac:dyDescent="0.25">
      <c r="D726" s="12">
        <f t="shared" ref="D726:E726" si="40">D712/1000</f>
        <v>104.3605</v>
      </c>
      <c r="E726" s="12">
        <f t="shared" si="40"/>
        <v>32.070689999999999</v>
      </c>
    </row>
    <row r="727" spans="3:11" x14ac:dyDescent="0.25">
      <c r="D727" s="12">
        <f t="shared" ref="D727:E727" si="41">D713/1000</f>
        <v>27.521830000000001</v>
      </c>
      <c r="E727" s="12">
        <f t="shared" si="41"/>
        <v>5.9734629999999997</v>
      </c>
    </row>
    <row r="728" spans="3:11" x14ac:dyDescent="0.25">
      <c r="D728" s="12">
        <f t="shared" ref="D728:E728" si="42">D714/1000</f>
        <v>8.969676999999999</v>
      </c>
      <c r="E728" s="12">
        <f t="shared" si="42"/>
        <v>4.6361270000000001</v>
      </c>
    </row>
    <row r="729" spans="3:11" x14ac:dyDescent="0.25">
      <c r="D729" s="12">
        <f>D715/1000</f>
        <v>6106.8640570000007</v>
      </c>
      <c r="E729" s="12">
        <f>E715/1000</f>
        <v>4017.78208</v>
      </c>
    </row>
    <row r="733" spans="3:11" x14ac:dyDescent="0.25">
      <c r="C733" t="s">
        <v>260</v>
      </c>
      <c r="D733" t="s">
        <v>156</v>
      </c>
      <c r="E733" t="s">
        <v>44</v>
      </c>
      <c r="F733" t="s">
        <v>157</v>
      </c>
      <c r="H733" t="s">
        <v>260</v>
      </c>
      <c r="I733" t="s">
        <v>156</v>
      </c>
      <c r="J733" t="s">
        <v>44</v>
      </c>
      <c r="K733" t="s">
        <v>157</v>
      </c>
    </row>
    <row r="735" spans="3:11" x14ac:dyDescent="0.25">
      <c r="C735" t="s">
        <v>261</v>
      </c>
      <c r="D735" s="1">
        <v>12414.795</v>
      </c>
      <c r="E735" s="1">
        <v>0.11</v>
      </c>
      <c r="F735" s="1">
        <v>0.11</v>
      </c>
      <c r="H735" t="s">
        <v>261</v>
      </c>
      <c r="I735" s="12">
        <f>D735/1000</f>
        <v>12.414795</v>
      </c>
      <c r="J735" s="1">
        <v>0.11</v>
      </c>
      <c r="K735" s="1">
        <v>0.11</v>
      </c>
    </row>
    <row r="736" spans="3:11" x14ac:dyDescent="0.25">
      <c r="C736" t="s">
        <v>262</v>
      </c>
      <c r="D736" s="1">
        <v>10382.75</v>
      </c>
      <c r="E736" s="1">
        <v>0.09</v>
      </c>
      <c r="F736" s="1">
        <v>0.19</v>
      </c>
      <c r="H736" t="s">
        <v>262</v>
      </c>
      <c r="I736" s="12">
        <f t="shared" ref="I736:I743" si="43">D736/1000</f>
        <v>10.38275</v>
      </c>
      <c r="J736" s="1">
        <v>0.09</v>
      </c>
      <c r="K736" s="1">
        <v>0.19</v>
      </c>
    </row>
    <row r="737" spans="3:11" x14ac:dyDescent="0.25">
      <c r="C737" t="s">
        <v>263</v>
      </c>
      <c r="D737" s="1">
        <v>57944.942000000003</v>
      </c>
      <c r="E737" s="1">
        <v>0.49</v>
      </c>
      <c r="F737" s="1">
        <v>0.69</v>
      </c>
      <c r="H737" t="s">
        <v>263</v>
      </c>
      <c r="I737" s="12">
        <f t="shared" si="43"/>
        <v>57.944942000000005</v>
      </c>
      <c r="J737" s="1">
        <v>0.49</v>
      </c>
      <c r="K737" s="1">
        <v>0.69</v>
      </c>
    </row>
    <row r="738" spans="3:11" x14ac:dyDescent="0.25">
      <c r="C738" t="s">
        <v>264</v>
      </c>
      <c r="D738" s="1">
        <v>309668.96999999997</v>
      </c>
      <c r="E738" s="1">
        <v>2.63</v>
      </c>
      <c r="F738" s="1">
        <v>3.32</v>
      </c>
      <c r="H738" t="s">
        <v>264</v>
      </c>
      <c r="I738" s="12">
        <f t="shared" si="43"/>
        <v>309.66896999999994</v>
      </c>
      <c r="J738" s="1">
        <v>2.63</v>
      </c>
      <c r="K738" s="1">
        <v>3.32</v>
      </c>
    </row>
    <row r="739" spans="3:11" x14ac:dyDescent="0.25">
      <c r="C739" t="s">
        <v>265</v>
      </c>
      <c r="D739" s="1">
        <v>638747.06999999995</v>
      </c>
      <c r="E739" s="1">
        <v>5.43</v>
      </c>
      <c r="F739" s="1">
        <v>8.75</v>
      </c>
      <c r="H739" t="s">
        <v>265</v>
      </c>
      <c r="I739" s="12">
        <f t="shared" si="43"/>
        <v>638.74706999999989</v>
      </c>
      <c r="J739" s="1">
        <v>5.43</v>
      </c>
      <c r="K739" s="1">
        <v>8.75</v>
      </c>
    </row>
    <row r="740" spans="3:11" x14ac:dyDescent="0.25">
      <c r="C740" t="s">
        <v>266</v>
      </c>
      <c r="D740" s="1">
        <v>1966039.5</v>
      </c>
      <c r="E740" s="1">
        <v>16.72</v>
      </c>
      <c r="F740" s="1">
        <v>25.47</v>
      </c>
      <c r="H740" t="s">
        <v>266</v>
      </c>
      <c r="I740" s="12">
        <f t="shared" si="43"/>
        <v>1966.0395000000001</v>
      </c>
      <c r="J740" s="1">
        <v>16.72</v>
      </c>
      <c r="K740" s="1">
        <v>25.47</v>
      </c>
    </row>
    <row r="741" spans="3:11" x14ac:dyDescent="0.25">
      <c r="C741" t="s">
        <v>267</v>
      </c>
      <c r="D741" s="1">
        <v>3179936</v>
      </c>
      <c r="E741" s="1">
        <v>27.04</v>
      </c>
      <c r="F741" s="1">
        <v>52.51</v>
      </c>
      <c r="H741" t="s">
        <v>267</v>
      </c>
      <c r="I741" s="12">
        <f t="shared" si="43"/>
        <v>3179.9360000000001</v>
      </c>
      <c r="J741" s="1">
        <v>27.04</v>
      </c>
      <c r="K741" s="1">
        <v>52.51</v>
      </c>
    </row>
    <row r="742" spans="3:11" x14ac:dyDescent="0.25">
      <c r="C742" t="s">
        <v>268</v>
      </c>
      <c r="D742" s="1">
        <v>5583956</v>
      </c>
      <c r="E742" s="1">
        <v>47.49</v>
      </c>
      <c r="F742" s="1">
        <v>100</v>
      </c>
      <c r="H742" t="s">
        <v>268</v>
      </c>
      <c r="I742" s="12">
        <f t="shared" si="43"/>
        <v>5583.9560000000001</v>
      </c>
      <c r="J742" s="1">
        <v>47.49</v>
      </c>
      <c r="K742" s="1">
        <v>100</v>
      </c>
    </row>
    <row r="743" spans="3:11" x14ac:dyDescent="0.25">
      <c r="C743" t="s">
        <v>45</v>
      </c>
      <c r="D743" s="1">
        <v>11759089.699999999</v>
      </c>
      <c r="E743" s="1">
        <v>100</v>
      </c>
      <c r="F743" s="1"/>
      <c r="H743" t="s">
        <v>45</v>
      </c>
      <c r="I743" s="12">
        <f t="shared" si="43"/>
        <v>11759.089699999999</v>
      </c>
      <c r="J743" s="1">
        <v>100</v>
      </c>
      <c r="K743" s="1"/>
    </row>
    <row r="746" spans="3:11" x14ac:dyDescent="0.25">
      <c r="C746" t="s">
        <v>271</v>
      </c>
      <c r="D746" t="s">
        <v>269</v>
      </c>
      <c r="E746" t="s">
        <v>44</v>
      </c>
      <c r="F746" t="s">
        <v>270</v>
      </c>
      <c r="H746" t="s">
        <v>271</v>
      </c>
      <c r="I746" t="s">
        <v>269</v>
      </c>
      <c r="J746" t="s">
        <v>44</v>
      </c>
      <c r="K746" t="s">
        <v>270</v>
      </c>
    </row>
    <row r="748" spans="3:11" x14ac:dyDescent="0.25">
      <c r="C748">
        <v>1</v>
      </c>
      <c r="D748" s="132">
        <v>20863.493999999999</v>
      </c>
      <c r="E748" s="132">
        <v>0.18</v>
      </c>
      <c r="F748" s="132">
        <v>0.18</v>
      </c>
      <c r="H748">
        <v>1</v>
      </c>
      <c r="I748" s="12">
        <f>D748/1000</f>
        <v>20.863493999999999</v>
      </c>
      <c r="J748" s="1">
        <v>0.18</v>
      </c>
      <c r="K748" s="132">
        <v>0.18</v>
      </c>
    </row>
    <row r="749" spans="3:11" x14ac:dyDescent="0.25">
      <c r="C749">
        <v>2</v>
      </c>
      <c r="D749" s="132">
        <v>71926.850000000006</v>
      </c>
      <c r="E749" s="132">
        <v>0.61</v>
      </c>
      <c r="F749" s="132">
        <v>0.79</v>
      </c>
      <c r="H749">
        <v>2</v>
      </c>
      <c r="I749" s="12">
        <f t="shared" ref="I749:I756" si="44">D749/1000</f>
        <v>71.926850000000002</v>
      </c>
      <c r="J749" s="1">
        <v>0.61</v>
      </c>
      <c r="K749" s="132">
        <v>0.79</v>
      </c>
    </row>
    <row r="750" spans="3:11" x14ac:dyDescent="0.25">
      <c r="C750">
        <v>3</v>
      </c>
      <c r="D750" s="132">
        <v>215600.25</v>
      </c>
      <c r="E750" s="132">
        <v>1.83</v>
      </c>
      <c r="F750" s="132">
        <v>2.62</v>
      </c>
      <c r="H750">
        <v>3</v>
      </c>
      <c r="I750" s="12">
        <f t="shared" si="44"/>
        <v>215.60024999999999</v>
      </c>
      <c r="J750" s="1">
        <v>1.83</v>
      </c>
      <c r="K750" s="132">
        <v>2.62</v>
      </c>
    </row>
    <row r="751" spans="3:11" x14ac:dyDescent="0.25">
      <c r="C751">
        <v>4</v>
      </c>
      <c r="D751" s="132">
        <v>902966.78</v>
      </c>
      <c r="E751" s="132">
        <v>7.68</v>
      </c>
      <c r="F751" s="132">
        <v>10.3</v>
      </c>
      <c r="H751">
        <v>4</v>
      </c>
      <c r="I751" s="12">
        <f t="shared" si="44"/>
        <v>902.96677999999997</v>
      </c>
      <c r="J751" s="1">
        <v>7.68</v>
      </c>
      <c r="K751" s="132">
        <v>10.3</v>
      </c>
    </row>
    <row r="752" spans="3:11" x14ac:dyDescent="0.25">
      <c r="C752">
        <v>5</v>
      </c>
      <c r="D752" s="132">
        <v>1402278</v>
      </c>
      <c r="E752" s="132">
        <v>11.93</v>
      </c>
      <c r="F752" s="132">
        <v>22.23</v>
      </c>
      <c r="H752">
        <v>5</v>
      </c>
      <c r="I752" s="12">
        <f t="shared" si="44"/>
        <v>1402.278</v>
      </c>
      <c r="J752" s="1">
        <v>11.93</v>
      </c>
      <c r="K752" s="132">
        <v>22.23</v>
      </c>
    </row>
    <row r="753" spans="3:11" x14ac:dyDescent="0.25">
      <c r="C753">
        <v>6</v>
      </c>
      <c r="D753" s="132">
        <v>3033126</v>
      </c>
      <c r="E753" s="132">
        <v>25.79</v>
      </c>
      <c r="F753" s="132">
        <v>48.02</v>
      </c>
      <c r="H753">
        <v>6</v>
      </c>
      <c r="I753" s="12">
        <f t="shared" si="44"/>
        <v>3033.1260000000002</v>
      </c>
      <c r="J753" s="1">
        <v>25.79</v>
      </c>
      <c r="K753" s="132">
        <v>48.02</v>
      </c>
    </row>
    <row r="754" spans="3:11" x14ac:dyDescent="0.25">
      <c r="C754">
        <v>7</v>
      </c>
      <c r="D754" s="132">
        <v>3183481</v>
      </c>
      <c r="E754" s="132">
        <v>27.07</v>
      </c>
      <c r="F754" s="132">
        <v>75.09</v>
      </c>
      <c r="H754">
        <v>7</v>
      </c>
      <c r="I754" s="12">
        <f t="shared" si="44"/>
        <v>3183.4810000000002</v>
      </c>
      <c r="J754" s="1">
        <v>27.07</v>
      </c>
      <c r="K754" s="132">
        <v>75.09</v>
      </c>
    </row>
    <row r="755" spans="3:11" x14ac:dyDescent="0.25">
      <c r="C755">
        <v>8</v>
      </c>
      <c r="D755" s="132">
        <v>2928848</v>
      </c>
      <c r="E755" s="132">
        <v>24.91</v>
      </c>
      <c r="F755" s="132">
        <v>100</v>
      </c>
      <c r="H755">
        <v>8</v>
      </c>
      <c r="I755" s="12">
        <f t="shared" si="44"/>
        <v>2928.848</v>
      </c>
      <c r="J755" s="1">
        <v>24.91</v>
      </c>
      <c r="K755" s="132">
        <v>100</v>
      </c>
    </row>
    <row r="756" spans="3:11" x14ac:dyDescent="0.25">
      <c r="C756" t="s">
        <v>45</v>
      </c>
      <c r="D756" s="132">
        <v>11759089.699999999</v>
      </c>
      <c r="E756" s="132">
        <v>100</v>
      </c>
      <c r="F756" s="132"/>
      <c r="H756" t="s">
        <v>45</v>
      </c>
      <c r="I756" s="12">
        <f t="shared" si="44"/>
        <v>11759.089699999999</v>
      </c>
      <c r="J756" s="1">
        <v>100</v>
      </c>
      <c r="K756" s="132"/>
    </row>
  </sheetData>
  <sortState xmlns:xlrd2="http://schemas.microsoft.com/office/spreadsheetml/2017/richdata2" ref="K317:M341">
    <sortCondition ref="M317:M341"/>
  </sortState>
  <mergeCells count="13">
    <mergeCell ref="G81:H81"/>
    <mergeCell ref="I81:J81"/>
    <mergeCell ref="K442:K443"/>
    <mergeCell ref="L442:O442"/>
    <mergeCell ref="K451:K452"/>
    <mergeCell ref="L451:O451"/>
    <mergeCell ref="D312:D313"/>
    <mergeCell ref="E312:F312"/>
    <mergeCell ref="G312:H312"/>
    <mergeCell ref="M467:P467"/>
    <mergeCell ref="N315:O315"/>
    <mergeCell ref="J383:J384"/>
    <mergeCell ref="L467:L46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A8036-67E0-4DEB-B693-33714AA3C7C4}">
  <dimension ref="B2:K40"/>
  <sheetViews>
    <sheetView rightToLeft="1" tabSelected="1" workbookViewId="0">
      <selection activeCell="L11" sqref="L11"/>
    </sheetView>
  </sheetViews>
  <sheetFormatPr baseColWidth="10" defaultRowHeight="15" x14ac:dyDescent="0.25"/>
  <cols>
    <col min="2" max="2" width="22.85546875" customWidth="1"/>
  </cols>
  <sheetData>
    <row r="2" spans="2:10" ht="27.75" x14ac:dyDescent="0.25">
      <c r="B2" s="162" t="s">
        <v>288</v>
      </c>
      <c r="C2" s="162"/>
      <c r="D2" s="162"/>
      <c r="E2" s="162"/>
      <c r="F2" s="162"/>
      <c r="G2" s="162"/>
      <c r="H2" s="162"/>
    </row>
    <row r="4" spans="2:10" ht="24.75" x14ac:dyDescent="0.25">
      <c r="B4" s="139" t="s">
        <v>281</v>
      </c>
      <c r="C4" s="134" t="s">
        <v>195</v>
      </c>
      <c r="D4" s="134" t="s">
        <v>196</v>
      </c>
      <c r="E4" s="135" t="s">
        <v>135</v>
      </c>
    </row>
    <row r="5" spans="2:10" ht="24.75" x14ac:dyDescent="0.25">
      <c r="B5" s="136" t="s">
        <v>272</v>
      </c>
      <c r="C5" s="140">
        <v>0.1</v>
      </c>
      <c r="D5" s="140">
        <v>0.11</v>
      </c>
      <c r="E5" s="140">
        <v>0.11</v>
      </c>
    </row>
    <row r="6" spans="2:10" ht="24.75" x14ac:dyDescent="0.25">
      <c r="B6" s="136" t="s">
        <v>273</v>
      </c>
      <c r="C6" s="140">
        <v>0.06</v>
      </c>
      <c r="D6" s="140">
        <v>0.16</v>
      </c>
      <c r="E6" s="140">
        <v>0.09</v>
      </c>
    </row>
    <row r="7" spans="2:10" ht="24.75" x14ac:dyDescent="0.25">
      <c r="B7" s="136" t="s">
        <v>274</v>
      </c>
      <c r="C7" s="140">
        <v>0.21</v>
      </c>
      <c r="D7" s="140">
        <v>1.0900000000000001</v>
      </c>
      <c r="E7" s="140">
        <v>0.49</v>
      </c>
    </row>
    <row r="8" spans="2:10" ht="24.75" x14ac:dyDescent="0.25">
      <c r="B8" s="136" t="s">
        <v>275</v>
      </c>
      <c r="C8" s="140">
        <v>1.18</v>
      </c>
      <c r="D8" s="140">
        <v>5.65</v>
      </c>
      <c r="E8" s="140">
        <v>2.61</v>
      </c>
    </row>
    <row r="9" spans="2:10" ht="24.75" x14ac:dyDescent="0.25">
      <c r="B9" s="136" t="s">
        <v>276</v>
      </c>
      <c r="C9" s="140">
        <v>2.83</v>
      </c>
      <c r="D9" s="140">
        <v>10.59</v>
      </c>
      <c r="E9" s="140">
        <v>5.32</v>
      </c>
    </row>
    <row r="10" spans="2:10" ht="24.75" x14ac:dyDescent="0.25">
      <c r="B10" s="136" t="s">
        <v>277</v>
      </c>
      <c r="C10" s="140">
        <v>12.27</v>
      </c>
      <c r="D10" s="140">
        <v>25.75</v>
      </c>
      <c r="E10" s="140">
        <v>16.59</v>
      </c>
    </row>
    <row r="11" spans="2:10" ht="24.75" x14ac:dyDescent="0.25">
      <c r="B11" s="136" t="s">
        <v>278</v>
      </c>
      <c r="C11" s="140">
        <v>26.02</v>
      </c>
      <c r="D11" s="140">
        <v>28.69</v>
      </c>
      <c r="E11" s="140">
        <v>26.88</v>
      </c>
    </row>
    <row r="12" spans="2:10" ht="24.75" x14ac:dyDescent="0.25">
      <c r="B12" s="136" t="s">
        <v>279</v>
      </c>
      <c r="C12" s="140">
        <v>57.34</v>
      </c>
      <c r="D12" s="140">
        <v>27.95</v>
      </c>
      <c r="E12" s="140">
        <v>47.92</v>
      </c>
    </row>
    <row r="13" spans="2:10" ht="24.75" x14ac:dyDescent="0.25">
      <c r="B13" s="134" t="s">
        <v>280</v>
      </c>
      <c r="C13" s="140">
        <v>100</v>
      </c>
      <c r="D13" s="140">
        <v>100</v>
      </c>
      <c r="E13" s="140">
        <v>100</v>
      </c>
    </row>
    <row r="14" spans="2:10" ht="24.75" x14ac:dyDescent="0.25">
      <c r="B14" s="142"/>
      <c r="C14" s="143"/>
      <c r="D14" s="143"/>
      <c r="E14" s="143"/>
    </row>
    <row r="15" spans="2:10" ht="27.75" x14ac:dyDescent="0.3">
      <c r="B15" s="162" t="s">
        <v>289</v>
      </c>
      <c r="C15" s="162"/>
      <c r="D15" s="162"/>
      <c r="E15" s="162"/>
      <c r="F15" s="162"/>
      <c r="G15" s="162"/>
      <c r="H15" s="162"/>
      <c r="I15" s="163"/>
      <c r="J15" s="163"/>
    </row>
    <row r="18" spans="2:11" ht="24.75" x14ac:dyDescent="0.25">
      <c r="B18" s="139" t="s">
        <v>281</v>
      </c>
      <c r="C18" s="138" t="s">
        <v>282</v>
      </c>
      <c r="D18" s="138" t="s">
        <v>113</v>
      </c>
      <c r="E18" s="138" t="s">
        <v>114</v>
      </c>
      <c r="F18" s="138" t="s">
        <v>115</v>
      </c>
      <c r="G18" s="138" t="s">
        <v>116</v>
      </c>
      <c r="H18" s="138" t="s">
        <v>117</v>
      </c>
      <c r="I18" s="138" t="s">
        <v>118</v>
      </c>
      <c r="J18" s="135" t="s">
        <v>135</v>
      </c>
    </row>
    <row r="19" spans="2:11" ht="24.75" x14ac:dyDescent="0.25">
      <c r="B19" s="137" t="s">
        <v>272</v>
      </c>
      <c r="C19" s="141">
        <v>0</v>
      </c>
      <c r="D19" s="141">
        <v>0</v>
      </c>
      <c r="E19" s="141">
        <v>0.06</v>
      </c>
      <c r="F19" s="141">
        <v>0</v>
      </c>
      <c r="G19" s="141">
        <v>0</v>
      </c>
      <c r="H19" s="141">
        <v>0.46</v>
      </c>
      <c r="I19" s="141">
        <v>1.06</v>
      </c>
      <c r="J19" s="141">
        <v>0.11</v>
      </c>
    </row>
    <row r="20" spans="2:11" ht="24.75" x14ac:dyDescent="0.25">
      <c r="B20" s="137" t="s">
        <v>273</v>
      </c>
      <c r="C20" s="141">
        <v>0</v>
      </c>
      <c r="D20" s="141">
        <v>0</v>
      </c>
      <c r="E20" s="141">
        <v>0.12</v>
      </c>
      <c r="F20" s="141">
        <v>0.12</v>
      </c>
      <c r="G20" s="141">
        <v>0.22</v>
      </c>
      <c r="H20" s="141">
        <v>0.2</v>
      </c>
      <c r="I20" s="141">
        <v>0</v>
      </c>
      <c r="J20" s="141">
        <v>0.09</v>
      </c>
    </row>
    <row r="21" spans="2:11" ht="24.75" x14ac:dyDescent="0.25">
      <c r="B21" s="137" t="s">
        <v>274</v>
      </c>
      <c r="C21" s="141">
        <v>0</v>
      </c>
      <c r="D21" s="141">
        <v>0.35</v>
      </c>
      <c r="E21" s="141">
        <v>0.9</v>
      </c>
      <c r="F21" s="141">
        <v>0.37</v>
      </c>
      <c r="G21" s="141">
        <v>1.4</v>
      </c>
      <c r="H21" s="141">
        <v>0.62</v>
      </c>
      <c r="I21" s="141">
        <v>0.44</v>
      </c>
      <c r="J21" s="141">
        <v>0.49</v>
      </c>
    </row>
    <row r="22" spans="2:11" ht="24.75" x14ac:dyDescent="0.25">
      <c r="B22" s="137" t="s">
        <v>275</v>
      </c>
      <c r="C22" s="141">
        <v>0.28999999999999998</v>
      </c>
      <c r="D22" s="141">
        <v>2.42</v>
      </c>
      <c r="E22" s="141">
        <v>4.12</v>
      </c>
      <c r="F22" s="141">
        <v>1.68</v>
      </c>
      <c r="G22" s="141">
        <v>7.77</v>
      </c>
      <c r="H22" s="141">
        <v>2.98</v>
      </c>
      <c r="I22" s="141">
        <v>1.94</v>
      </c>
      <c r="J22" s="141">
        <v>2.61</v>
      </c>
    </row>
    <row r="23" spans="2:11" ht="24.75" x14ac:dyDescent="0.25">
      <c r="B23" s="137" t="s">
        <v>276</v>
      </c>
      <c r="C23" s="141">
        <v>1.02</v>
      </c>
      <c r="D23" s="141">
        <v>5.03</v>
      </c>
      <c r="E23" s="141">
        <v>7.29</v>
      </c>
      <c r="F23" s="141">
        <v>3.4</v>
      </c>
      <c r="G23" s="141">
        <v>15.27</v>
      </c>
      <c r="H23" s="141">
        <v>5.37</v>
      </c>
      <c r="I23" s="141">
        <v>6.41</v>
      </c>
      <c r="J23" s="141">
        <v>5.32</v>
      </c>
    </row>
    <row r="24" spans="2:11" ht="24.75" x14ac:dyDescent="0.25">
      <c r="B24" s="137" t="s">
        <v>277</v>
      </c>
      <c r="C24" s="141">
        <v>6.98</v>
      </c>
      <c r="D24" s="141">
        <v>17.59</v>
      </c>
      <c r="E24" s="141">
        <v>23.99</v>
      </c>
      <c r="F24" s="141">
        <v>13.8</v>
      </c>
      <c r="G24" s="141">
        <v>28.91</v>
      </c>
      <c r="H24" s="141">
        <v>21.31</v>
      </c>
      <c r="I24" s="141">
        <v>18.47</v>
      </c>
      <c r="J24" s="141">
        <v>16.59</v>
      </c>
    </row>
    <row r="25" spans="2:11" ht="24.75" x14ac:dyDescent="0.25">
      <c r="B25" s="137" t="s">
        <v>278</v>
      </c>
      <c r="C25" s="141">
        <v>23.02</v>
      </c>
      <c r="D25" s="141">
        <v>28.84</v>
      </c>
      <c r="E25" s="141">
        <v>29.96</v>
      </c>
      <c r="F25" s="141">
        <v>26.97</v>
      </c>
      <c r="G25" s="141">
        <v>25.03</v>
      </c>
      <c r="H25" s="141">
        <v>31.1</v>
      </c>
      <c r="I25" s="141">
        <v>30.32</v>
      </c>
      <c r="J25" s="141">
        <v>26.88</v>
      </c>
    </row>
    <row r="26" spans="2:11" ht="24.75" x14ac:dyDescent="0.25">
      <c r="B26" s="137" t="s">
        <v>279</v>
      </c>
      <c r="C26" s="141">
        <v>68.69</v>
      </c>
      <c r="D26" s="141">
        <v>45.77</v>
      </c>
      <c r="E26" s="141">
        <v>33.57</v>
      </c>
      <c r="F26" s="141">
        <v>53.65</v>
      </c>
      <c r="G26" s="141">
        <v>21.4</v>
      </c>
      <c r="H26" s="141">
        <v>37.950000000000003</v>
      </c>
      <c r="I26" s="141">
        <v>41.36</v>
      </c>
      <c r="J26" s="141">
        <v>47.92</v>
      </c>
    </row>
    <row r="27" spans="2:11" ht="24.75" x14ac:dyDescent="0.25">
      <c r="B27" s="138" t="s">
        <v>280</v>
      </c>
      <c r="C27" s="141">
        <v>100</v>
      </c>
      <c r="D27" s="141">
        <v>100</v>
      </c>
      <c r="E27" s="141">
        <v>100</v>
      </c>
      <c r="F27" s="141">
        <v>100</v>
      </c>
      <c r="G27" s="141">
        <v>100</v>
      </c>
      <c r="H27" s="141">
        <v>100</v>
      </c>
      <c r="I27" s="141">
        <v>100</v>
      </c>
      <c r="J27" s="141">
        <v>100</v>
      </c>
    </row>
    <row r="28" spans="2:11" ht="24.75" x14ac:dyDescent="0.25">
      <c r="B28" s="144"/>
      <c r="C28" s="145"/>
      <c r="D28" s="145"/>
      <c r="E28" s="145"/>
      <c r="F28" s="145"/>
      <c r="G28" s="145"/>
      <c r="H28" s="145"/>
      <c r="I28" s="145"/>
      <c r="J28" s="145"/>
    </row>
    <row r="29" spans="2:11" ht="27.75" x14ac:dyDescent="0.25">
      <c r="B29" s="162" t="s">
        <v>290</v>
      </c>
      <c r="C29" s="162"/>
      <c r="D29" s="162"/>
      <c r="E29" s="162"/>
      <c r="F29" s="162"/>
      <c r="G29" s="162"/>
      <c r="H29" s="162"/>
      <c r="I29" s="145"/>
      <c r="J29" s="145"/>
    </row>
    <row r="31" spans="2:11" ht="24.75" x14ac:dyDescent="0.25">
      <c r="B31" s="139" t="s">
        <v>281</v>
      </c>
      <c r="C31" s="138" t="s">
        <v>283</v>
      </c>
      <c r="D31" s="138" t="s">
        <v>284</v>
      </c>
      <c r="E31" s="138" t="s">
        <v>285</v>
      </c>
      <c r="F31" s="138" t="s">
        <v>286</v>
      </c>
      <c r="G31" s="138" t="s">
        <v>287</v>
      </c>
      <c r="H31" s="135" t="s">
        <v>135</v>
      </c>
    </row>
    <row r="32" spans="2:11" ht="24.75" x14ac:dyDescent="0.25">
      <c r="B32" s="137" t="s">
        <v>272</v>
      </c>
      <c r="C32" s="140">
        <v>0</v>
      </c>
      <c r="D32" s="140">
        <v>0.01</v>
      </c>
      <c r="E32" s="140">
        <v>0.21</v>
      </c>
      <c r="F32" s="140">
        <v>0.34</v>
      </c>
      <c r="G32" s="140">
        <v>0</v>
      </c>
      <c r="H32" s="140">
        <v>0.11</v>
      </c>
      <c r="K32" s="133"/>
    </row>
    <row r="33" spans="2:11" ht="24.75" x14ac:dyDescent="0.25">
      <c r="B33" s="137" t="s">
        <v>273</v>
      </c>
      <c r="C33" s="140">
        <v>0.02</v>
      </c>
      <c r="D33" s="140">
        <v>0.04</v>
      </c>
      <c r="E33" s="140">
        <v>0.09</v>
      </c>
      <c r="F33" s="140">
        <v>0.46</v>
      </c>
      <c r="G33" s="140">
        <v>0.67</v>
      </c>
      <c r="H33" s="140">
        <v>0.09</v>
      </c>
      <c r="K33" s="133"/>
    </row>
    <row r="34" spans="2:11" ht="24.75" x14ac:dyDescent="0.25">
      <c r="B34" s="137" t="s">
        <v>274</v>
      </c>
      <c r="C34" s="140">
        <v>7.0000000000000007E-2</v>
      </c>
      <c r="D34" s="140">
        <v>0.27</v>
      </c>
      <c r="E34" s="140">
        <v>0.61</v>
      </c>
      <c r="F34" s="140">
        <v>2.1800000000000002</v>
      </c>
      <c r="G34" s="140">
        <v>0</v>
      </c>
      <c r="H34" s="140">
        <v>0.49</v>
      </c>
      <c r="K34" s="133"/>
    </row>
    <row r="35" spans="2:11" ht="24.75" x14ac:dyDescent="0.25">
      <c r="B35" s="137" t="s">
        <v>275</v>
      </c>
      <c r="C35" s="140">
        <v>0.18</v>
      </c>
      <c r="D35" s="140">
        <v>1.02</v>
      </c>
      <c r="E35" s="140">
        <v>3.73</v>
      </c>
      <c r="F35" s="140">
        <v>9.01</v>
      </c>
      <c r="G35" s="140">
        <v>18.29</v>
      </c>
      <c r="H35" s="140">
        <v>2.61</v>
      </c>
      <c r="K35" s="133"/>
    </row>
    <row r="36" spans="2:11" ht="24.75" x14ac:dyDescent="0.25">
      <c r="B36" s="137" t="s">
        <v>276</v>
      </c>
      <c r="C36" s="140">
        <v>1</v>
      </c>
      <c r="D36" s="140">
        <v>2.79</v>
      </c>
      <c r="E36" s="140">
        <v>7.62</v>
      </c>
      <c r="F36" s="140">
        <v>14.08</v>
      </c>
      <c r="G36" s="140">
        <v>23.74</v>
      </c>
      <c r="H36" s="140">
        <v>5.32</v>
      </c>
      <c r="K36" s="133"/>
    </row>
    <row r="37" spans="2:11" ht="24.75" x14ac:dyDescent="0.25">
      <c r="B37" s="137" t="s">
        <v>277</v>
      </c>
      <c r="C37" s="140">
        <v>5.66</v>
      </c>
      <c r="D37" s="140">
        <v>12.56</v>
      </c>
      <c r="E37" s="140">
        <v>22.78</v>
      </c>
      <c r="F37" s="140">
        <v>26.29</v>
      </c>
      <c r="G37" s="140">
        <v>21.03</v>
      </c>
      <c r="H37" s="140">
        <v>16.59</v>
      </c>
    </row>
    <row r="38" spans="2:11" ht="24.75" x14ac:dyDescent="0.25">
      <c r="B38" s="137" t="s">
        <v>278</v>
      </c>
      <c r="C38" s="140">
        <v>16.22</v>
      </c>
      <c r="D38" s="140">
        <v>26.02</v>
      </c>
      <c r="E38" s="140">
        <v>30.95</v>
      </c>
      <c r="F38" s="140">
        <v>28.25</v>
      </c>
      <c r="G38" s="140">
        <v>26.37</v>
      </c>
      <c r="H38" s="140">
        <v>26.88</v>
      </c>
    </row>
    <row r="39" spans="2:11" ht="24.75" x14ac:dyDescent="0.25">
      <c r="B39" s="137" t="s">
        <v>279</v>
      </c>
      <c r="C39" s="140">
        <v>76.849999999999994</v>
      </c>
      <c r="D39" s="140">
        <v>57.29</v>
      </c>
      <c r="E39" s="140">
        <v>34.020000000000003</v>
      </c>
      <c r="F39" s="140">
        <v>19.38</v>
      </c>
      <c r="G39" s="140">
        <v>9.91</v>
      </c>
      <c r="H39" s="140">
        <v>47.92</v>
      </c>
    </row>
    <row r="40" spans="2:11" ht="24.75" x14ac:dyDescent="0.25">
      <c r="B40" s="138" t="s">
        <v>280</v>
      </c>
      <c r="C40" s="140">
        <v>100</v>
      </c>
      <c r="D40" s="140">
        <v>100</v>
      </c>
      <c r="E40" s="140">
        <v>100</v>
      </c>
      <c r="F40" s="140">
        <v>100</v>
      </c>
      <c r="G40" s="140">
        <v>100</v>
      </c>
      <c r="H40" s="140">
        <v>100</v>
      </c>
    </row>
  </sheetData>
  <mergeCells count="4">
    <mergeCell ref="B2:H2"/>
    <mergeCell ref="B15:H15"/>
    <mergeCell ref="I15:J15"/>
    <mergeCell ref="B29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calculPremiersRésultats</vt:lpstr>
      <vt:lpstr>Annexe1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Dorra Dhrif (Chef Serv. Démog)</dc:creator>
  <cp:lastModifiedBy>Souad Benneji</cp:lastModifiedBy>
  <dcterms:created xsi:type="dcterms:W3CDTF">2022-01-28T07:52:40Z</dcterms:created>
  <dcterms:modified xsi:type="dcterms:W3CDTF">2023-05-22T12:10:50Z</dcterms:modified>
</cp:coreProperties>
</file>