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Commerce\Année-2024\Rst-comext\Rst-11mois 2024\"/>
    </mc:Choice>
  </mc:AlternateContent>
  <xr:revisionPtr revIDLastSave="0" documentId="13_ncr:1_{C63077A5-3961-48D9-A431-CADA0EB34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5" l="1"/>
  <c r="D47" i="5"/>
  <c r="C47" i="5"/>
  <c r="E46" i="5"/>
  <c r="D46" i="5"/>
  <c r="C46" i="5"/>
  <c r="G44" i="5"/>
  <c r="F44" i="5"/>
  <c r="G43" i="5"/>
  <c r="F43" i="5"/>
  <c r="E39" i="5"/>
  <c r="D39" i="5"/>
  <c r="C39" i="5"/>
  <c r="E38" i="5"/>
  <c r="D38" i="5"/>
  <c r="C38" i="5"/>
  <c r="G36" i="5"/>
  <c r="F36" i="5"/>
  <c r="G35" i="5"/>
  <c r="F35" i="5"/>
  <c r="E20" i="5"/>
  <c r="D20" i="5"/>
  <c r="G20" i="5" s="1"/>
  <c r="C20" i="5"/>
  <c r="E19" i="5"/>
  <c r="D19" i="5"/>
  <c r="C19" i="5"/>
  <c r="G19" i="5" l="1"/>
  <c r="E22" i="5"/>
  <c r="C22" i="5"/>
  <c r="D22" i="5"/>
  <c r="E23" i="5"/>
  <c r="C23" i="5"/>
  <c r="F20" i="5"/>
  <c r="D23" i="5"/>
  <c r="F19" i="5"/>
  <c r="J42" i="3" l="1"/>
  <c r="L42" i="3" s="1"/>
  <c r="I42" i="3"/>
  <c r="H42" i="3"/>
  <c r="E42" i="3"/>
  <c r="D42" i="3"/>
  <c r="C42" i="3"/>
  <c r="D48" i="3" s="1"/>
  <c r="J41" i="3"/>
  <c r="L41" i="3" s="1"/>
  <c r="I41" i="3"/>
  <c r="H41" i="3"/>
  <c r="E41" i="3"/>
  <c r="F51" i="3" s="1"/>
  <c r="D41" i="3"/>
  <c r="E51" i="3" s="1"/>
  <c r="C41" i="3"/>
  <c r="L38" i="3"/>
  <c r="K38" i="3"/>
  <c r="G38" i="3"/>
  <c r="F38" i="3"/>
  <c r="L37" i="3"/>
  <c r="K37" i="3"/>
  <c r="G37" i="3"/>
  <c r="F37" i="3"/>
  <c r="J36" i="3"/>
  <c r="I36" i="3"/>
  <c r="H36" i="3"/>
  <c r="E36" i="3"/>
  <c r="D36" i="3"/>
  <c r="F36" i="3" s="1"/>
  <c r="C36" i="3"/>
  <c r="L34" i="3"/>
  <c r="K34" i="3"/>
  <c r="G34" i="3"/>
  <c r="F34" i="3"/>
  <c r="L33" i="3"/>
  <c r="K33" i="3"/>
  <c r="G33" i="3"/>
  <c r="F33" i="3"/>
  <c r="J32" i="3"/>
  <c r="L32" i="3" s="1"/>
  <c r="I32" i="3"/>
  <c r="H32" i="3"/>
  <c r="E32" i="3"/>
  <c r="G32" i="3" s="1"/>
  <c r="D32" i="3"/>
  <c r="C32" i="3"/>
  <c r="L30" i="3"/>
  <c r="K30" i="3"/>
  <c r="G30" i="3"/>
  <c r="F30" i="3"/>
  <c r="L29" i="3"/>
  <c r="K29" i="3"/>
  <c r="G29" i="3"/>
  <c r="F29" i="3"/>
  <c r="J28" i="3"/>
  <c r="L28" i="3" s="1"/>
  <c r="I28" i="3"/>
  <c r="H28" i="3"/>
  <c r="E28" i="3"/>
  <c r="G28" i="3" s="1"/>
  <c r="D28" i="3"/>
  <c r="C28" i="3"/>
  <c r="L25" i="3"/>
  <c r="K25" i="3"/>
  <c r="G25" i="3"/>
  <c r="F25" i="3"/>
  <c r="J24" i="3"/>
  <c r="L24" i="3" s="1"/>
  <c r="I24" i="3"/>
  <c r="H24" i="3"/>
  <c r="E24" i="3"/>
  <c r="G24" i="3" s="1"/>
  <c r="D24" i="3"/>
  <c r="C24" i="3"/>
  <c r="F24" i="3" s="1"/>
  <c r="L21" i="3"/>
  <c r="K21" i="3"/>
  <c r="G21" i="3"/>
  <c r="F21" i="3"/>
  <c r="J20" i="3"/>
  <c r="I20" i="3"/>
  <c r="H20" i="3"/>
  <c r="E20" i="3"/>
  <c r="D20" i="3"/>
  <c r="C20" i="3"/>
  <c r="L18" i="3"/>
  <c r="K18" i="3"/>
  <c r="G18" i="3"/>
  <c r="F18" i="3"/>
  <c r="L17" i="3"/>
  <c r="K17" i="3"/>
  <c r="G17" i="3"/>
  <c r="F17" i="3"/>
  <c r="J16" i="3"/>
  <c r="L16" i="3" s="1"/>
  <c r="I16" i="3"/>
  <c r="H16" i="3"/>
  <c r="E16" i="3"/>
  <c r="G16" i="3" s="1"/>
  <c r="D16" i="3"/>
  <c r="C16" i="3"/>
  <c r="K16" i="3" l="1"/>
  <c r="G20" i="3"/>
  <c r="K24" i="3"/>
  <c r="K20" i="3"/>
  <c r="K36" i="3"/>
  <c r="K41" i="3"/>
  <c r="F28" i="3"/>
  <c r="F52" i="3"/>
  <c r="F16" i="3"/>
  <c r="F32" i="3"/>
  <c r="K28" i="3"/>
  <c r="L20" i="3"/>
  <c r="I40" i="3"/>
  <c r="C40" i="3"/>
  <c r="E48" i="3"/>
  <c r="K32" i="3"/>
  <c r="E40" i="3"/>
  <c r="K42" i="3"/>
  <c r="H40" i="3"/>
  <c r="D46" i="3" s="1"/>
  <c r="D51" i="3"/>
  <c r="D47" i="3"/>
  <c r="J40" i="3"/>
  <c r="E47" i="3"/>
  <c r="F20" i="3"/>
  <c r="F41" i="3"/>
  <c r="F47" i="3"/>
  <c r="D52" i="3"/>
  <c r="G36" i="3"/>
  <c r="E52" i="3"/>
  <c r="F42" i="3"/>
  <c r="G42" i="3"/>
  <c r="D40" i="3"/>
  <c r="G41" i="3"/>
  <c r="F48" i="3"/>
  <c r="L36" i="3"/>
  <c r="L40" i="3" l="1"/>
  <c r="F50" i="3"/>
  <c r="D50" i="3"/>
  <c r="F46" i="3"/>
  <c r="K40" i="3"/>
  <c r="E46" i="3"/>
  <c r="E50" i="3"/>
  <c r="F40" i="3"/>
  <c r="G40" i="3"/>
  <c r="L54" i="2" l="1"/>
  <c r="K54" i="2"/>
  <c r="G54" i="2"/>
  <c r="F54" i="2"/>
  <c r="L53" i="2"/>
  <c r="K53" i="2"/>
  <c r="G53" i="2"/>
  <c r="F53" i="2"/>
  <c r="J52" i="2"/>
  <c r="I52" i="2"/>
  <c r="H52" i="2"/>
  <c r="E52" i="2"/>
  <c r="D52" i="2"/>
  <c r="F52" i="2" s="1"/>
  <c r="C52" i="2"/>
  <c r="L50" i="2"/>
  <c r="K50" i="2"/>
  <c r="G50" i="2"/>
  <c r="F50" i="2"/>
  <c r="L49" i="2"/>
  <c r="K49" i="2"/>
  <c r="G49" i="2"/>
  <c r="F49" i="2"/>
  <c r="J48" i="2"/>
  <c r="L48" i="2" s="1"/>
  <c r="I48" i="2"/>
  <c r="K48" i="2" s="1"/>
  <c r="H48" i="2"/>
  <c r="E48" i="2"/>
  <c r="G48" i="2" s="1"/>
  <c r="D48" i="2"/>
  <c r="C48" i="2"/>
  <c r="L46" i="2"/>
  <c r="K46" i="2"/>
  <c r="G46" i="2"/>
  <c r="F46" i="2"/>
  <c r="L45" i="2"/>
  <c r="K45" i="2"/>
  <c r="G45" i="2"/>
  <c r="F45" i="2"/>
  <c r="J44" i="2"/>
  <c r="I44" i="2"/>
  <c r="K44" i="2" s="1"/>
  <c r="H44" i="2"/>
  <c r="E44" i="2"/>
  <c r="G44" i="2" s="1"/>
  <c r="D44" i="2"/>
  <c r="F44" i="2" s="1"/>
  <c r="C44" i="2"/>
  <c r="J42" i="2"/>
  <c r="I42" i="2"/>
  <c r="H42" i="2"/>
  <c r="H58" i="2" s="1"/>
  <c r="E42" i="2"/>
  <c r="E58" i="2" s="1"/>
  <c r="D42" i="2"/>
  <c r="C42" i="2"/>
  <c r="C58" i="2" s="1"/>
  <c r="J41" i="2"/>
  <c r="I41" i="2"/>
  <c r="I57" i="2" s="1"/>
  <c r="H41" i="2"/>
  <c r="K41" i="2" s="1"/>
  <c r="F41" i="2"/>
  <c r="E41" i="2"/>
  <c r="D41" i="2"/>
  <c r="C41" i="2"/>
  <c r="C57" i="2" s="1"/>
  <c r="J40" i="2"/>
  <c r="D40" i="2"/>
  <c r="L38" i="2"/>
  <c r="K38" i="2"/>
  <c r="G38" i="2"/>
  <c r="F38" i="2"/>
  <c r="L37" i="2"/>
  <c r="K37" i="2"/>
  <c r="G37" i="2"/>
  <c r="F37" i="2"/>
  <c r="J36" i="2"/>
  <c r="L36" i="2" s="1"/>
  <c r="I36" i="2"/>
  <c r="H36" i="2"/>
  <c r="E36" i="2"/>
  <c r="D36" i="2"/>
  <c r="F36" i="2" s="1"/>
  <c r="C36" i="2"/>
  <c r="L34" i="2"/>
  <c r="K34" i="2"/>
  <c r="G34" i="2"/>
  <c r="F34" i="2"/>
  <c r="L33" i="2"/>
  <c r="K33" i="2"/>
  <c r="G33" i="2"/>
  <c r="F33" i="2"/>
  <c r="J32" i="2"/>
  <c r="L32" i="2" s="1"/>
  <c r="I32" i="2"/>
  <c r="K32" i="2" s="1"/>
  <c r="H32" i="2"/>
  <c r="E32" i="2"/>
  <c r="D32" i="2"/>
  <c r="C32" i="2"/>
  <c r="J30" i="2"/>
  <c r="I30" i="2"/>
  <c r="K30" i="2" s="1"/>
  <c r="H30" i="2"/>
  <c r="E30" i="2"/>
  <c r="D30" i="2"/>
  <c r="C30" i="2"/>
  <c r="K29" i="2"/>
  <c r="J29" i="2"/>
  <c r="J28" i="2" s="1"/>
  <c r="I29" i="2"/>
  <c r="H29" i="2"/>
  <c r="H28" i="2" s="1"/>
  <c r="E29" i="2"/>
  <c r="E28" i="2" s="1"/>
  <c r="D29" i="2"/>
  <c r="F29" i="2" s="1"/>
  <c r="C29" i="2"/>
  <c r="C28" i="2"/>
  <c r="L25" i="2"/>
  <c r="K25" i="2"/>
  <c r="G25" i="2"/>
  <c r="F25" i="2"/>
  <c r="K24" i="2"/>
  <c r="J24" i="2"/>
  <c r="L24" i="2" s="1"/>
  <c r="I24" i="2"/>
  <c r="H24" i="2"/>
  <c r="E24" i="2"/>
  <c r="G24" i="2" s="1"/>
  <c r="D24" i="2"/>
  <c r="F24" i="2" s="1"/>
  <c r="C24" i="2"/>
  <c r="L21" i="2"/>
  <c r="K21" i="2"/>
  <c r="G21" i="2"/>
  <c r="F21" i="2"/>
  <c r="J20" i="2"/>
  <c r="L20" i="2" s="1"/>
  <c r="I20" i="2"/>
  <c r="H20" i="2"/>
  <c r="E20" i="2"/>
  <c r="D20" i="2"/>
  <c r="G20" i="2" s="1"/>
  <c r="C20" i="2"/>
  <c r="L18" i="2"/>
  <c r="K18" i="2"/>
  <c r="G18" i="2"/>
  <c r="F18" i="2"/>
  <c r="L17" i="2"/>
  <c r="K17" i="2"/>
  <c r="G17" i="2"/>
  <c r="F17" i="2"/>
  <c r="J16" i="2"/>
  <c r="L16" i="2" s="1"/>
  <c r="I16" i="2"/>
  <c r="H16" i="2"/>
  <c r="K16" i="2" s="1"/>
  <c r="E16" i="2"/>
  <c r="G16" i="2" s="1"/>
  <c r="D16" i="2"/>
  <c r="F16" i="2" s="1"/>
  <c r="C16" i="2"/>
  <c r="L28" i="2" l="1"/>
  <c r="L30" i="2"/>
  <c r="G42" i="2"/>
  <c r="G29" i="2"/>
  <c r="G52" i="2"/>
  <c r="F32" i="2"/>
  <c r="D57" i="2"/>
  <c r="E63" i="2" s="1"/>
  <c r="K42" i="2"/>
  <c r="G32" i="2"/>
  <c r="E57" i="2"/>
  <c r="F63" i="2" s="1"/>
  <c r="L42" i="2"/>
  <c r="J56" i="2"/>
  <c r="L29" i="2"/>
  <c r="G36" i="2"/>
  <c r="J57" i="2"/>
  <c r="I28" i="2"/>
  <c r="D28" i="2"/>
  <c r="G28" i="2" s="1"/>
  <c r="C40" i="2"/>
  <c r="C56" i="2" s="1"/>
  <c r="L41" i="2"/>
  <c r="F48" i="2"/>
  <c r="F40" i="2"/>
  <c r="K20" i="2"/>
  <c r="K36" i="2"/>
  <c r="I40" i="2"/>
  <c r="I56" i="2" s="1"/>
  <c r="F42" i="2"/>
  <c r="L44" i="2"/>
  <c r="L57" i="2"/>
  <c r="K28" i="2"/>
  <c r="F28" i="2"/>
  <c r="D56" i="2"/>
  <c r="D68" i="2"/>
  <c r="D64" i="2"/>
  <c r="H56" i="2"/>
  <c r="F68" i="2"/>
  <c r="G58" i="2"/>
  <c r="D63" i="2"/>
  <c r="D67" i="2"/>
  <c r="E67" i="2"/>
  <c r="F57" i="2"/>
  <c r="E40" i="2"/>
  <c r="G40" i="2" s="1"/>
  <c r="G41" i="2"/>
  <c r="K52" i="2"/>
  <c r="I58" i="2"/>
  <c r="K58" i="2" s="1"/>
  <c r="L52" i="2"/>
  <c r="H57" i="2"/>
  <c r="K57" i="2" s="1"/>
  <c r="J58" i="2"/>
  <c r="F20" i="2"/>
  <c r="F30" i="2"/>
  <c r="H40" i="2"/>
  <c r="G30" i="2"/>
  <c r="D58" i="2"/>
  <c r="L56" i="2" l="1"/>
  <c r="K40" i="2"/>
  <c r="L40" i="2"/>
  <c r="L58" i="2"/>
  <c r="G57" i="2"/>
  <c r="F67" i="2"/>
  <c r="K56" i="2"/>
  <c r="D66" i="2"/>
  <c r="D62" i="2"/>
  <c r="E62" i="2"/>
  <c r="E66" i="2"/>
  <c r="F56" i="2"/>
  <c r="F58" i="2"/>
  <c r="E68" i="2"/>
  <c r="E64" i="2"/>
  <c r="E56" i="2"/>
  <c r="F64" i="2"/>
  <c r="F62" i="2" l="1"/>
  <c r="F66" i="2"/>
  <c r="G56" i="2"/>
</calcChain>
</file>

<file path=xl/sharedStrings.xml><?xml version="1.0" encoding="utf-8"?>
<sst xmlns="http://schemas.openxmlformats.org/spreadsheetml/2006/main" count="188" uniqueCount="72">
  <si>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</si>
  <si>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</si>
  <si>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</si>
  <si>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</si>
  <si>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</si>
  <si>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</si>
  <si>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</si>
  <si>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</si>
  <si>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</si>
  <si>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</si>
  <si>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</si>
  <si>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</si>
  <si>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</si>
  <si>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</si>
  <si>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</si>
  <si>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</si>
  <si>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</si>
  <si>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</si>
  <si>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</si>
  <si>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</si>
  <si>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</si>
  <si>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</si>
  <si>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</si>
  <si>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</si>
  <si>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</si>
  <si>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</si>
  <si>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</si>
  <si>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</si>
  <si>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</si>
  <si>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</si>
  <si>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</si>
  <si>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</si>
  <si>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</si>
  <si>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</si>
  <si>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</si>
  <si>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</si>
  <si>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</si>
  <si>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</si>
  <si>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</si>
  <si>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</si>
  <si>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</si>
  <si>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</si>
  <si>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</si>
  <si>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</si>
  <si>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</si>
  <si>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</si>
  <si>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</si>
  <si>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</si>
  <si>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</si>
  <si>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</si>
  <si>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</si>
  <si>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</si>
  <si>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</si>
  <si>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</si>
  <si>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</si>
  <si>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</si>
  <si>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</si>
  <si>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 xml:space="preserve"> </t>
  </si>
  <si>
    <t>BALANCE COMMERCIALE</t>
  </si>
  <si>
    <t>11 mois</t>
  </si>
  <si>
    <t>COMMERCE  EXTERIEUR  SELON  LE  REGIME  ET  LE  GROUPEMENT  SECTORIEL  D'ACTIVITE</t>
  </si>
  <si>
    <t xml:space="preserve">  11  MOIS 2024</t>
  </si>
  <si>
    <t>11mois2022</t>
  </si>
  <si>
    <t>11mois2023</t>
  </si>
  <si>
    <t>11mois2024</t>
  </si>
  <si>
    <t>11 MOIS 2 0 2 4</t>
  </si>
  <si>
    <t>11 mois 22</t>
  </si>
  <si>
    <t>11 mois 23</t>
  </si>
  <si>
    <t>11 mois 24</t>
  </si>
  <si>
    <t xml:space="preserve"> 23/22</t>
  </si>
  <si>
    <t xml:space="preserve"> 24/23</t>
  </si>
  <si>
    <t>11 MOIS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</si>
</sst>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%"/>
    <numFmt numFmtId="166" formatCode="0.00000"/>
    <numFmt numFmtId="167" formatCode="#,##0.0"/>
    <numFmt numFmtId="168" formatCode="0.0000000"/>
    <numFmt numFmtId="169" formatCode="0.000%"/>
    <numFmt numFmtId="170" formatCode="0.0000000_ ;[Red]\-0.00000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centerContinuous" vertical="center"/>
    </xf>
    <xf numFmtId="164" fontId="11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/>
    <xf numFmtId="0" fontId="0" fillId="0" borderId="9" xfId="0" applyBorder="1"/>
    <xf numFmtId="0" fontId="12" fillId="0" borderId="6" xfId="0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/>
    <xf numFmtId="0" fontId="3" fillId="0" borderId="15" xfId="0" applyFont="1" applyBorder="1" applyAlignment="1">
      <alignment horizontal="centerContinuous"/>
    </xf>
    <xf numFmtId="0" fontId="3" fillId="0" borderId="2" xfId="0" applyFont="1" applyBorder="1"/>
    <xf numFmtId="17" fontId="10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center"/>
    </xf>
    <xf numFmtId="17" fontId="10" fillId="0" borderId="21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"/>
    </xf>
    <xf numFmtId="167" fontId="17" fillId="0" borderId="18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 vertical="center"/>
    </xf>
    <xf numFmtId="168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6" xfId="0" applyFont="1" applyBorder="1"/>
    <xf numFmtId="169" fontId="5" fillId="0" borderId="0" xfId="1" applyNumberFormat="1" applyFont="1" applyBorder="1" applyAlignment="1">
      <alignment horizontal="center"/>
    </xf>
    <xf numFmtId="0" fontId="16" fillId="0" borderId="18" xfId="0" applyFont="1" applyBorder="1"/>
    <xf numFmtId="170" fontId="5" fillId="0" borderId="0" xfId="1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7" fontId="2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</xdr:colOff>
      <xdr:row>0</xdr:row>
      <xdr:rowOff>142874</xdr:rowOff>
    </xdr:from>
    <xdr:to>
      <xdr:col>3</xdr:col>
      <xdr:colOff>495300</xdr:colOff>
      <xdr:row>5</xdr:row>
      <xdr:rowOff>133348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784EE082-8CE0-478B-A90C-20A6108F6A42}"/>
            </a:ext>
          </a:extLst>
        </xdr:cNvPr>
        <xdr:cNvSpPr>
          <a:spLocks noChangeArrowheads="1"/>
        </xdr:cNvSpPr>
      </xdr:nvSpPr>
      <xdr:spPr bwMode="auto">
        <a:xfrm>
          <a:off x="379095" y="142874"/>
          <a:ext cx="2506980" cy="97154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marL="0" indent="0" algn="ctr" rtl="0" eaLnBrk="1" fontAlgn="auto" latinLnBrk="0" hangingPunct="1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121920</xdr:rowOff>
    </xdr:from>
    <xdr:to>
      <xdr:col>2</xdr:col>
      <xdr:colOff>304800</xdr:colOff>
      <xdr:row>5</xdr:row>
      <xdr:rowOff>66675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D3FF5548-A34D-48AD-AF5C-25D210511113}"/>
            </a:ext>
          </a:extLst>
        </xdr:cNvPr>
        <xdr:cNvSpPr>
          <a:spLocks noChangeArrowheads="1"/>
        </xdr:cNvSpPr>
      </xdr:nvSpPr>
      <xdr:spPr bwMode="auto">
        <a:xfrm>
          <a:off x="259080" y="121920"/>
          <a:ext cx="2274570" cy="88773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158113</xdr:colOff>
      <xdr:row>0</xdr:row>
      <xdr:rowOff>137160</xdr:rowOff>
    </xdr:from>
    <xdr:to>
      <xdr:col>2</xdr:col>
      <xdr:colOff>285750</xdr:colOff>
      <xdr:row>5</xdr:row>
      <xdr:rowOff>95250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B6813D42-B63F-4862-98CB-933AC08FE16F}"/>
            </a:ext>
          </a:extLst>
        </xdr:cNvPr>
        <xdr:cNvSpPr txBox="1">
          <a:spLocks noChangeArrowheads="1"/>
        </xdr:cNvSpPr>
      </xdr:nvSpPr>
      <xdr:spPr bwMode="auto">
        <a:xfrm>
          <a:off x="624838" y="137160"/>
          <a:ext cx="2432687" cy="9105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marL="0" indent="0"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 LA 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</xdr:row>
      <xdr:rowOff>38100</xdr:rowOff>
    </xdr:from>
    <xdr:to>
      <xdr:col>2</xdr:col>
      <xdr:colOff>428625</xdr:colOff>
      <xdr:row>6</xdr:row>
      <xdr:rowOff>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1723D3F1-3DB4-4AA9-B925-F098520BA0BC}"/>
            </a:ext>
          </a:extLst>
        </xdr:cNvPr>
        <xdr:cNvSpPr txBox="1">
          <a:spLocks noChangeArrowheads="1"/>
        </xdr:cNvSpPr>
      </xdr:nvSpPr>
      <xdr:spPr bwMode="auto">
        <a:xfrm>
          <a:off x="512445" y="228600"/>
          <a:ext cx="2249805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1:G50"/>
  <sheetViews>
    <sheetView tabSelected="1" workbookViewId="0">
      <selection activeCell="B11" sqref="B11:G11"/>
    </sheetView>
  </sheetViews>
  <sheetFormatPr baseColWidth="10" defaultRowHeight="15" x14ac:dyDescent="0.25"/>
  <cols>
    <col min="1" max="1" width="5.42578125" customWidth="1"/>
    <col min="2" max="2" width="19.5703125" customWidth="1"/>
    <col min="3" max="7" width="11.5703125" customWidth="1"/>
  </cols>
  <sheetData>
    <row r="1" spans="2:7" ht="17.25" customHeight="1" x14ac:dyDescent="0.25"/>
    <row r="2" spans="2:7" ht="17.25" customHeight="1" x14ac:dyDescent="0.25"/>
    <row r="3" spans="2:7" ht="13.5" customHeight="1" x14ac:dyDescent="0.25"/>
    <row r="4" spans="2:7" ht="13.5" customHeight="1" x14ac:dyDescent="0.25">
      <c r="F4" s="26"/>
    </row>
    <row r="5" spans="2:7" ht="15.75" x14ac:dyDescent="0.25">
      <c r="F5" s="26"/>
    </row>
    <row r="6" spans="2:7" ht="17.25" customHeight="1" x14ac:dyDescent="0.25">
      <c r="F6" s="26"/>
    </row>
    <row r="7" spans="2:7" ht="11.25" customHeight="1" x14ac:dyDescent="0.25">
      <c r="F7" s="26"/>
    </row>
    <row r="8" spans="2:7" ht="15.75" x14ac:dyDescent="0.25">
      <c r="B8" s="27" t="s">
        <v>45</v>
      </c>
      <c r="C8" s="27"/>
      <c r="D8" s="27"/>
      <c r="E8" s="28"/>
      <c r="F8" s="28"/>
      <c r="G8" s="28"/>
    </row>
    <row r="9" spans="2:7" ht="15" customHeight="1" x14ac:dyDescent="0.3">
      <c r="B9" s="29" t="s">
        <v>46</v>
      </c>
      <c r="C9" s="30"/>
      <c r="D9" s="31"/>
      <c r="E9" s="13"/>
      <c r="F9" s="32"/>
      <c r="G9" s="13"/>
    </row>
    <row r="10" spans="2:7" ht="6.75" customHeight="1" thickBot="1" x14ac:dyDescent="0.3">
      <c r="B10" s="29"/>
      <c r="C10" s="29"/>
      <c r="D10" s="29"/>
      <c r="E10" s="13"/>
      <c r="F10" s="26"/>
      <c r="G10" s="13"/>
    </row>
    <row r="11" spans="2:7" ht="16.5" thickBot="1" x14ac:dyDescent="0.3">
      <c r="B11" s="146" t="s">
        <v>71</v>
      </c>
      <c r="C11" s="147"/>
      <c r="D11" s="147"/>
      <c r="E11" s="147"/>
      <c r="F11" s="147"/>
      <c r="G11" s="148"/>
    </row>
    <row r="12" spans="2:7" x14ac:dyDescent="0.25">
      <c r="B12" s="33"/>
      <c r="C12" s="33"/>
      <c r="D12" s="33"/>
      <c r="E12" s="34"/>
      <c r="F12" s="34"/>
      <c r="G12" s="34"/>
    </row>
    <row r="13" spans="2:7" x14ac:dyDescent="0.25">
      <c r="B13" s="86" t="s">
        <v>47</v>
      </c>
      <c r="C13" s="87"/>
      <c r="D13" s="87"/>
      <c r="E13" s="13"/>
      <c r="F13" s="13"/>
      <c r="G13" s="13"/>
    </row>
    <row r="14" spans="2:7" ht="7.5" customHeight="1" x14ac:dyDescent="0.25">
      <c r="B14" s="15"/>
      <c r="C14" s="15"/>
      <c r="D14" s="15"/>
      <c r="E14" s="15"/>
      <c r="F14" s="15"/>
      <c r="G14" s="15"/>
    </row>
    <row r="15" spans="2:7" x14ac:dyDescent="0.25">
      <c r="B15" s="35" t="s">
        <v>48</v>
      </c>
      <c r="C15" s="15"/>
      <c r="D15" s="15"/>
      <c r="E15" s="15"/>
      <c r="F15" s="15"/>
      <c r="G15" s="15"/>
    </row>
    <row r="16" spans="2:7" ht="15.75" thickBot="1" x14ac:dyDescent="0.3">
      <c r="B16" s="36"/>
      <c r="C16" s="15"/>
      <c r="D16" s="15"/>
      <c r="E16" s="15"/>
      <c r="F16" s="15"/>
      <c r="G16" s="15"/>
    </row>
    <row r="17" spans="2:7" ht="16.5" thickTop="1" thickBot="1" x14ac:dyDescent="0.3">
      <c r="B17" s="37"/>
      <c r="C17" s="38" t="s">
        <v>49</v>
      </c>
      <c r="D17" s="38"/>
      <c r="E17" s="113"/>
      <c r="F17" s="38" t="s">
        <v>50</v>
      </c>
      <c r="G17" s="38"/>
    </row>
    <row r="18" spans="2:7" ht="15.75" thickTop="1" x14ac:dyDescent="0.25">
      <c r="B18" s="15"/>
      <c r="C18" s="39" t="s">
        <v>62</v>
      </c>
      <c r="D18" s="39" t="s">
        <v>63</v>
      </c>
      <c r="E18" s="39" t="s">
        <v>64</v>
      </c>
      <c r="F18" s="40" t="s">
        <v>2</v>
      </c>
      <c r="G18" s="40" t="s">
        <v>3</v>
      </c>
    </row>
    <row r="19" spans="2:7" x14ac:dyDescent="0.25">
      <c r="B19" s="36" t="s">
        <v>18</v>
      </c>
      <c r="C19" s="41">
        <f t="shared" ref="C19:E20" si="0">C35+C43</f>
        <v>52148.985117718999</v>
      </c>
      <c r="D19" s="41">
        <f t="shared" si="0"/>
        <v>56114.052119145003</v>
      </c>
      <c r="E19" s="41">
        <f t="shared" si="0"/>
        <v>57056.922984143996</v>
      </c>
      <c r="F19" s="42">
        <f>(D19-C19)/C19</f>
        <v>7.6033445185470477E-2</v>
      </c>
      <c r="G19" s="42">
        <f>(E19-D19)/D19</f>
        <v>1.6802758478340299E-2</v>
      </c>
    </row>
    <row r="20" spans="2:7" x14ac:dyDescent="0.25">
      <c r="B20" s="36" t="s">
        <v>19</v>
      </c>
      <c r="C20" s="41">
        <f t="shared" si="0"/>
        <v>75445.496383305755</v>
      </c>
      <c r="D20" s="41">
        <f t="shared" si="0"/>
        <v>72653.22200034</v>
      </c>
      <c r="E20" s="41">
        <f t="shared" si="0"/>
        <v>73821.400090655006</v>
      </c>
      <c r="F20" s="42">
        <f>(D20-C20)/C20</f>
        <v>-3.7010484612354115E-2</v>
      </c>
      <c r="G20" s="42">
        <f>(E20-D20)/D20</f>
        <v>1.6078820156242207E-2</v>
      </c>
    </row>
    <row r="21" spans="2:7" x14ac:dyDescent="0.25">
      <c r="B21" s="36"/>
      <c r="C21" s="15"/>
      <c r="D21" s="15"/>
      <c r="E21" s="15"/>
      <c r="F21" s="15"/>
      <c r="G21" s="15"/>
    </row>
    <row r="22" spans="2:7" x14ac:dyDescent="0.25">
      <c r="B22" s="36" t="s">
        <v>51</v>
      </c>
      <c r="C22" s="41">
        <f>C19-C20</f>
        <v>-23296.511265586756</v>
      </c>
      <c r="D22" s="41">
        <f>D19-D20</f>
        <v>-16539.169881194997</v>
      </c>
      <c r="E22" s="41">
        <f>E19-E20</f>
        <v>-16764.477106511011</v>
      </c>
      <c r="F22" s="43"/>
      <c r="G22" s="43"/>
    </row>
    <row r="23" spans="2:7" x14ac:dyDescent="0.25">
      <c r="B23" s="36" t="s">
        <v>52</v>
      </c>
      <c r="C23" s="44">
        <f>C19/C20</f>
        <v>0.69121402360152406</v>
      </c>
      <c r="D23" s="44">
        <f>D19/D20</f>
        <v>0.77235462618412709</v>
      </c>
      <c r="E23" s="44">
        <f>E19/E20</f>
        <v>0.77290491529659822</v>
      </c>
      <c r="F23" s="43"/>
      <c r="G23" s="43"/>
    </row>
    <row r="24" spans="2:7" x14ac:dyDescent="0.25">
      <c r="B24" s="36"/>
      <c r="C24" s="15"/>
      <c r="D24" s="15"/>
      <c r="E24" s="15"/>
      <c r="F24" s="15"/>
      <c r="G24" s="15"/>
    </row>
    <row r="25" spans="2:7" ht="10.5" customHeight="1" x14ac:dyDescent="0.25">
      <c r="B25" s="45"/>
      <c r="C25" s="46"/>
      <c r="D25" s="46"/>
      <c r="E25" s="46"/>
      <c r="F25" s="46"/>
      <c r="G25" s="46"/>
    </row>
    <row r="26" spans="2:7" ht="10.5" customHeight="1" x14ac:dyDescent="0.25">
      <c r="B26" s="45"/>
      <c r="C26" s="46"/>
      <c r="D26" s="46"/>
      <c r="E26" s="46"/>
      <c r="F26" s="46"/>
      <c r="G26" s="46"/>
    </row>
    <row r="27" spans="2:7" x14ac:dyDescent="0.25">
      <c r="B27" s="36"/>
      <c r="C27" s="15"/>
      <c r="D27" s="15"/>
      <c r="E27" s="15"/>
      <c r="F27" s="15"/>
      <c r="G27" s="15"/>
    </row>
    <row r="28" spans="2:7" x14ac:dyDescent="0.25">
      <c r="B28" s="86" t="s">
        <v>53</v>
      </c>
      <c r="C28" s="13"/>
      <c r="D28" s="13"/>
      <c r="E28" s="13"/>
      <c r="F28" s="13"/>
      <c r="G28" s="13"/>
    </row>
    <row r="29" spans="2:7" ht="15.75" thickBot="1" x14ac:dyDescent="0.3">
      <c r="B29" s="36"/>
      <c r="C29" s="15"/>
      <c r="D29" s="15"/>
      <c r="E29" s="15"/>
      <c r="F29" s="15"/>
      <c r="G29" s="15"/>
    </row>
    <row r="30" spans="2:7" ht="16.5" thickTop="1" thickBot="1" x14ac:dyDescent="0.3">
      <c r="B30" s="37"/>
      <c r="C30" s="38" t="s">
        <v>49</v>
      </c>
      <c r="D30" s="38"/>
      <c r="E30" s="38"/>
      <c r="F30" s="38" t="s">
        <v>50</v>
      </c>
      <c r="G30" s="38"/>
    </row>
    <row r="31" spans="2:7" ht="15.75" thickTop="1" x14ac:dyDescent="0.25">
      <c r="B31" s="15"/>
      <c r="C31" s="39" t="s">
        <v>62</v>
      </c>
      <c r="D31" s="39" t="s">
        <v>63</v>
      </c>
      <c r="E31" s="39" t="s">
        <v>64</v>
      </c>
      <c r="F31" s="40" t="s">
        <v>2</v>
      </c>
      <c r="G31" s="40" t="s">
        <v>3</v>
      </c>
    </row>
    <row r="32" spans="2:7" ht="9.75" customHeight="1" x14ac:dyDescent="0.25">
      <c r="B32" s="15"/>
      <c r="D32" s="15"/>
      <c r="E32" s="15"/>
      <c r="F32" s="15"/>
      <c r="G32" s="15"/>
    </row>
    <row r="33" spans="2:7" x14ac:dyDescent="0.25">
      <c r="B33" s="35" t="s">
        <v>54</v>
      </c>
      <c r="D33" s="15"/>
      <c r="E33" s="15"/>
      <c r="F33" s="15"/>
      <c r="G33" s="15"/>
    </row>
    <row r="34" spans="2:7" x14ac:dyDescent="0.25">
      <c r="B34" s="15"/>
      <c r="D34" s="15"/>
      <c r="E34" s="15"/>
      <c r="F34" s="15"/>
      <c r="G34" s="15"/>
    </row>
    <row r="35" spans="2:7" x14ac:dyDescent="0.25">
      <c r="B35" s="36" t="s">
        <v>18</v>
      </c>
      <c r="C35" s="41">
        <v>16537.645094904001</v>
      </c>
      <c r="D35" s="41">
        <v>15924.847415744</v>
      </c>
      <c r="E35" s="41">
        <v>17319.186954923</v>
      </c>
      <c r="F35" s="42">
        <f>(D35-C35)/C35</f>
        <v>-3.7054712182016294E-2</v>
      </c>
      <c r="G35" s="42">
        <f>(E35-D35)/D35</f>
        <v>8.7557481888366165E-2</v>
      </c>
    </row>
    <row r="36" spans="2:7" x14ac:dyDescent="0.25">
      <c r="B36" s="36" t="s">
        <v>19</v>
      </c>
      <c r="C36" s="41">
        <v>51892.032972825764</v>
      </c>
      <c r="D36" s="41">
        <v>48865.077639858995</v>
      </c>
      <c r="E36" s="41">
        <v>50860.968286153002</v>
      </c>
      <c r="F36" s="42">
        <f>(D36-C36)/C36</f>
        <v>-5.8331793139649986E-2</v>
      </c>
      <c r="G36" s="42">
        <f>(E36-D36)/D36</f>
        <v>4.0844929399354295E-2</v>
      </c>
    </row>
    <row r="37" spans="2:7" x14ac:dyDescent="0.25">
      <c r="B37" s="36"/>
      <c r="D37" s="15"/>
      <c r="E37" s="15"/>
      <c r="F37" s="15"/>
      <c r="G37" s="15"/>
    </row>
    <row r="38" spans="2:7" x14ac:dyDescent="0.25">
      <c r="B38" s="36" t="s">
        <v>51</v>
      </c>
      <c r="C38" s="41">
        <f>C35-C36</f>
        <v>-35354.387877921763</v>
      </c>
      <c r="D38" s="41">
        <f>D35-D36</f>
        <v>-32940.230224114996</v>
      </c>
      <c r="E38" s="41">
        <f>E35-E36</f>
        <v>-33541.781331229999</v>
      </c>
      <c r="F38" s="47"/>
      <c r="G38" s="15"/>
    </row>
    <row r="39" spans="2:7" x14ac:dyDescent="0.25">
      <c r="B39" s="36" t="s">
        <v>52</v>
      </c>
      <c r="C39" s="44">
        <f>C35/C36</f>
        <v>0.31869333590310961</v>
      </c>
      <c r="D39" s="44">
        <f>D35/D36</f>
        <v>0.32589424155041519</v>
      </c>
      <c r="E39" s="44">
        <f>E35/E36</f>
        <v>0.34052019728531557</v>
      </c>
      <c r="F39" s="15"/>
      <c r="G39" s="15"/>
    </row>
    <row r="40" spans="2:7" x14ac:dyDescent="0.25">
      <c r="B40" s="15"/>
      <c r="D40" s="15"/>
      <c r="E40" s="15"/>
      <c r="F40" s="15"/>
      <c r="G40" s="15"/>
    </row>
    <row r="41" spans="2:7" x14ac:dyDescent="0.25">
      <c r="B41" s="35" t="s">
        <v>55</v>
      </c>
      <c r="D41" s="15"/>
      <c r="E41" s="15"/>
      <c r="F41" s="15"/>
      <c r="G41" s="15"/>
    </row>
    <row r="42" spans="2:7" x14ac:dyDescent="0.25">
      <c r="B42" s="15"/>
      <c r="D42" s="15"/>
      <c r="E42" s="15"/>
      <c r="F42" s="15"/>
      <c r="G42" s="15"/>
    </row>
    <row r="43" spans="2:7" x14ac:dyDescent="0.25">
      <c r="B43" s="36" t="s">
        <v>18</v>
      </c>
      <c r="C43" s="41">
        <v>35611.340022814999</v>
      </c>
      <c r="D43" s="41">
        <v>40189.204703401003</v>
      </c>
      <c r="E43" s="41">
        <v>39737.736029221</v>
      </c>
      <c r="F43" s="42">
        <f>(D43-C43)/C43</f>
        <v>0.12855075595731918</v>
      </c>
      <c r="G43" s="42">
        <f>(E43-D43)/D43</f>
        <v>-1.1233580696902863E-2</v>
      </c>
    </row>
    <row r="44" spans="2:7" x14ac:dyDescent="0.25">
      <c r="B44" s="36" t="s">
        <v>19</v>
      </c>
      <c r="C44" s="41">
        <v>23553.463410479999</v>
      </c>
      <c r="D44" s="41">
        <v>23788.144360481005</v>
      </c>
      <c r="E44" s="41">
        <v>22960.431804502001</v>
      </c>
      <c r="F44" s="42">
        <f>(D44-C44)/C44</f>
        <v>9.963755474559452E-3</v>
      </c>
      <c r="G44" s="42">
        <f>(E44-D44)/D44</f>
        <v>-3.4795171217897686E-2</v>
      </c>
    </row>
    <row r="45" spans="2:7" x14ac:dyDescent="0.25">
      <c r="B45" s="36"/>
      <c r="C45" s="48"/>
      <c r="D45" s="15"/>
      <c r="E45" s="15"/>
      <c r="F45" s="15"/>
      <c r="G45" s="15"/>
    </row>
    <row r="46" spans="2:7" x14ac:dyDescent="0.25">
      <c r="B46" s="36" t="s">
        <v>51</v>
      </c>
      <c r="C46" s="41">
        <f>C43-C44</f>
        <v>12057.876612335</v>
      </c>
      <c r="D46" s="41">
        <f>D43-D44</f>
        <v>16401.060342919998</v>
      </c>
      <c r="E46" s="41">
        <f>E43-E44</f>
        <v>16777.304224718999</v>
      </c>
      <c r="F46" s="15"/>
      <c r="G46" s="15"/>
    </row>
    <row r="47" spans="2:7" x14ac:dyDescent="0.25">
      <c r="B47" s="36" t="s">
        <v>52</v>
      </c>
      <c r="C47" s="44">
        <f>C43/C44</f>
        <v>1.5119364571653571</v>
      </c>
      <c r="D47" s="44">
        <f>D43/D44</f>
        <v>1.6894636292087966</v>
      </c>
      <c r="E47" s="44">
        <f>E43/E44</f>
        <v>1.730705082882168</v>
      </c>
      <c r="F47" s="15"/>
      <c r="G47" s="15"/>
    </row>
    <row r="48" spans="2:7" x14ac:dyDescent="0.25">
      <c r="B48" s="15"/>
      <c r="D48" s="15"/>
      <c r="E48" s="15"/>
      <c r="F48" s="15"/>
      <c r="G48" s="15"/>
    </row>
    <row r="49" spans="2:7" x14ac:dyDescent="0.25">
      <c r="B49" s="15"/>
      <c r="C49" s="15"/>
      <c r="D49" s="15"/>
      <c r="E49" s="15"/>
      <c r="F49" s="15"/>
      <c r="G49" s="15"/>
    </row>
    <row r="50" spans="2:7" ht="15.75" thickBot="1" x14ac:dyDescent="0.3">
      <c r="B50" s="114"/>
      <c r="C50" s="114"/>
      <c r="D50" s="114"/>
      <c r="E50" s="114"/>
      <c r="F50" s="114"/>
      <c r="G50" s="114"/>
    </row>
  </sheetData>
  <mergeCells count="1">
    <mergeCell ref="B11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workbookViewId="0">
      <selection activeCell="B9" sqref="B9:G9"/>
    </sheetView>
  </sheetViews>
  <sheetFormatPr baseColWidth="10" defaultRowHeight="15" x14ac:dyDescent="0.25"/>
  <cols>
    <col min="1" max="1" width="1.7109375" customWidth="1"/>
    <col min="2" max="2" width="31.7109375" customWidth="1"/>
  </cols>
  <sheetData>
    <row r="1" spans="2:7" x14ac:dyDescent="0.25">
      <c r="B1" s="1"/>
      <c r="C1" s="2"/>
      <c r="D1" s="2"/>
      <c r="E1" s="2"/>
      <c r="F1" s="2"/>
      <c r="G1" s="2"/>
    </row>
    <row r="2" spans="2:7" x14ac:dyDescent="0.25">
      <c r="B2" s="1"/>
      <c r="C2" s="2"/>
      <c r="D2" s="2"/>
      <c r="E2" s="2"/>
      <c r="F2" s="2"/>
      <c r="G2" s="2"/>
    </row>
    <row r="3" spans="2:7" x14ac:dyDescent="0.25">
      <c r="B3" s="1"/>
      <c r="C3" s="2"/>
      <c r="D3" s="2"/>
      <c r="E3" s="2"/>
      <c r="F3" s="2"/>
      <c r="G3" s="2"/>
    </row>
    <row r="4" spans="2:7" ht="14.25" customHeight="1" x14ac:dyDescent="0.25">
      <c r="B4" s="1"/>
      <c r="C4" s="2"/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ht="18.75" x14ac:dyDescent="0.3">
      <c r="B9" s="149" t="s">
        <v>58</v>
      </c>
      <c r="C9" s="149"/>
      <c r="D9" s="149"/>
      <c r="E9" s="149"/>
      <c r="F9" s="149"/>
      <c r="G9" s="149"/>
    </row>
    <row r="10" spans="2:7" x14ac:dyDescent="0.25">
      <c r="B10" s="3"/>
      <c r="C10" s="78"/>
      <c r="D10" s="78"/>
      <c r="E10" s="78"/>
      <c r="F10" s="78"/>
      <c r="G10" s="78"/>
    </row>
    <row r="11" spans="2:7" x14ac:dyDescent="0.25">
      <c r="B11" s="3"/>
      <c r="C11" s="78"/>
      <c r="D11" s="78"/>
      <c r="E11" s="78"/>
      <c r="F11" s="78"/>
      <c r="G11" s="78"/>
    </row>
    <row r="12" spans="2:7" ht="12" customHeight="1" x14ac:dyDescent="0.25">
      <c r="B12" s="4" t="s">
        <v>0</v>
      </c>
      <c r="C12" s="4" t="s">
        <v>59</v>
      </c>
      <c r="D12" s="4" t="s">
        <v>59</v>
      </c>
      <c r="E12" s="4" t="s">
        <v>59</v>
      </c>
      <c r="F12" s="134" t="s">
        <v>1</v>
      </c>
      <c r="G12" s="134"/>
    </row>
    <row r="13" spans="2:7" x14ac:dyDescent="0.25">
      <c r="B13" s="135"/>
      <c r="C13" s="4">
        <v>2022</v>
      </c>
      <c r="D13" s="4">
        <v>2023</v>
      </c>
      <c r="E13" s="4">
        <v>2024</v>
      </c>
      <c r="F13" s="4" t="s">
        <v>2</v>
      </c>
      <c r="G13" s="4" t="s">
        <v>3</v>
      </c>
    </row>
    <row r="14" spans="2:7" ht="13.5" customHeight="1" x14ac:dyDescent="0.25">
      <c r="B14" s="3"/>
      <c r="C14" s="3"/>
      <c r="D14" s="3"/>
      <c r="E14" s="3"/>
      <c r="F14" s="3"/>
      <c r="G14" s="3"/>
    </row>
    <row r="15" spans="2:7" ht="13.5" customHeight="1" x14ac:dyDescent="0.25">
      <c r="B15" s="5" t="s">
        <v>4</v>
      </c>
      <c r="C15" s="3"/>
      <c r="D15" s="3"/>
      <c r="E15" s="3"/>
      <c r="F15" s="3"/>
      <c r="G15" s="3"/>
    </row>
    <row r="16" spans="2:7" ht="12" customHeight="1" x14ac:dyDescent="0.25">
      <c r="B16" s="8" t="s">
        <v>5</v>
      </c>
      <c r="C16" s="6">
        <v>5202.2632651140002</v>
      </c>
      <c r="D16" s="6">
        <v>6117.8434233629996</v>
      </c>
      <c r="E16" s="6">
        <v>7685.6201019</v>
      </c>
      <c r="F16" s="7">
        <v>0.17599650605704895</v>
      </c>
      <c r="G16" s="7">
        <v>0.25626296229647344</v>
      </c>
    </row>
    <row r="17" spans="2:7" ht="16.5" customHeight="1" x14ac:dyDescent="0.25">
      <c r="B17" s="8" t="s">
        <v>6</v>
      </c>
      <c r="C17" s="6">
        <v>7215.2769040117719</v>
      </c>
      <c r="D17" s="6">
        <v>6837.077620049</v>
      </c>
      <c r="E17" s="6">
        <v>6338.6177770260001</v>
      </c>
      <c r="F17" s="7">
        <v>-5.2416461487775894E-2</v>
      </c>
      <c r="G17" s="7">
        <v>-7.2905394778804269E-2</v>
      </c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8" t="s">
        <v>7</v>
      </c>
      <c r="C19" s="6">
        <v>-2013.0136388977717</v>
      </c>
      <c r="D19" s="6">
        <v>-719.23419668600036</v>
      </c>
      <c r="E19" s="6">
        <v>1347.0023248739999</v>
      </c>
      <c r="F19" s="3"/>
      <c r="G19" s="3"/>
    </row>
    <row r="20" spans="2:7" ht="11.25" customHeight="1" x14ac:dyDescent="0.25">
      <c r="B20" s="8" t="s">
        <v>8</v>
      </c>
      <c r="C20" s="7">
        <v>0.72100673810889859</v>
      </c>
      <c r="D20" s="7">
        <v>0.89480385675644181</v>
      </c>
      <c r="E20" s="7">
        <v>1.2125072645579202</v>
      </c>
      <c r="F20" s="3"/>
      <c r="G20" s="3"/>
    </row>
    <row r="21" spans="2:7" ht="12.75" customHeight="1" x14ac:dyDescent="0.25">
      <c r="B21" s="3"/>
      <c r="C21" s="3"/>
      <c r="D21" s="3"/>
      <c r="E21" s="3"/>
      <c r="F21" s="3"/>
      <c r="G21" s="3"/>
    </row>
    <row r="22" spans="2:7" ht="12.75" customHeight="1" x14ac:dyDescent="0.25">
      <c r="B22" s="5" t="s">
        <v>9</v>
      </c>
      <c r="C22" s="3"/>
      <c r="D22" s="3"/>
      <c r="E22" s="3"/>
      <c r="G22" s="3"/>
    </row>
    <row r="23" spans="2:7" x14ac:dyDescent="0.25">
      <c r="B23" s="8" t="s">
        <v>5</v>
      </c>
      <c r="C23" s="6">
        <v>18283.856360103</v>
      </c>
      <c r="D23" s="6">
        <v>19559.744985096</v>
      </c>
      <c r="E23" s="6">
        <v>18229.220318740001</v>
      </c>
      <c r="F23" s="7">
        <v>6.9782249426171519E-2</v>
      </c>
      <c r="G23" s="7">
        <v>-6.802362031661574E-2</v>
      </c>
    </row>
    <row r="24" spans="2:7" x14ac:dyDescent="0.25">
      <c r="B24" s="8" t="s">
        <v>6</v>
      </c>
      <c r="C24" s="6">
        <v>27527.252693777999</v>
      </c>
      <c r="D24" s="6">
        <v>25569.462619784001</v>
      </c>
      <c r="E24" s="6">
        <v>24678.115483207999</v>
      </c>
      <c r="F24" s="7">
        <v>-7.1121884038813588E-2</v>
      </c>
      <c r="G24" s="7">
        <v>-3.4859830643696618E-2</v>
      </c>
    </row>
    <row r="25" spans="2:7" ht="13.5" customHeight="1" x14ac:dyDescent="0.25">
      <c r="B25" s="52"/>
      <c r="C25" s="2"/>
      <c r="D25" s="2"/>
      <c r="E25" s="2"/>
      <c r="F25" s="3"/>
      <c r="G25" s="3"/>
    </row>
    <row r="26" spans="2:7" ht="13.5" customHeight="1" x14ac:dyDescent="0.25">
      <c r="B26" s="8" t="s">
        <v>7</v>
      </c>
      <c r="C26" s="6">
        <v>-9243.3963336749985</v>
      </c>
      <c r="D26" s="6">
        <v>-6009.7176346880005</v>
      </c>
      <c r="E26" s="6">
        <v>-6448.8951644679983</v>
      </c>
      <c r="F26" s="3"/>
      <c r="G26" s="3"/>
    </row>
    <row r="27" spans="2:7" x14ac:dyDescent="0.25">
      <c r="B27" s="8" t="s">
        <v>8</v>
      </c>
      <c r="C27" s="7">
        <v>0.66420926793888557</v>
      </c>
      <c r="D27" s="7">
        <v>0.76496503958444284</v>
      </c>
      <c r="E27" s="7">
        <v>0.73867959371305758</v>
      </c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5" t="s">
        <v>10</v>
      </c>
      <c r="C29" s="3"/>
      <c r="D29" s="3"/>
      <c r="E29" s="3"/>
      <c r="F29" s="3"/>
      <c r="G29" s="3"/>
    </row>
    <row r="30" spans="2:7" x14ac:dyDescent="0.25">
      <c r="B30" s="8" t="s">
        <v>5</v>
      </c>
      <c r="C30" s="6">
        <v>9073.3194423280002</v>
      </c>
      <c r="D30" s="6">
        <v>10144.658765338001</v>
      </c>
      <c r="E30" s="6">
        <v>10795.113017184</v>
      </c>
      <c r="F30" s="7">
        <v>0.11807578580470661</v>
      </c>
      <c r="G30" s="7">
        <v>6.4117903508834923E-2</v>
      </c>
    </row>
    <row r="31" spans="2:7" x14ac:dyDescent="0.25">
      <c r="B31" s="8" t="s">
        <v>6</v>
      </c>
      <c r="C31" s="6">
        <v>11575.014362100999</v>
      </c>
      <c r="D31" s="6">
        <v>11852.958213285001</v>
      </c>
      <c r="E31" s="6">
        <v>12427.37429734</v>
      </c>
      <c r="F31" s="7">
        <v>2.4012397953824365E-2</v>
      </c>
      <c r="G31" s="7">
        <v>4.8461833216553812E-2</v>
      </c>
    </row>
    <row r="32" spans="2:7" x14ac:dyDescent="0.25">
      <c r="B32" s="52"/>
      <c r="C32" s="3"/>
      <c r="D32" s="3"/>
      <c r="E32" s="3"/>
      <c r="F32" s="3"/>
      <c r="G32" s="3"/>
    </row>
    <row r="33" spans="2:7" x14ac:dyDescent="0.25">
      <c r="B33" s="8" t="s">
        <v>7</v>
      </c>
      <c r="C33" s="6">
        <v>-2501.6949197729991</v>
      </c>
      <c r="D33" s="6">
        <v>-1708.2994479469999</v>
      </c>
      <c r="E33" s="6">
        <v>-1632.2612801560008</v>
      </c>
      <c r="F33" s="3"/>
      <c r="G33" s="3"/>
    </row>
    <row r="34" spans="2:7" x14ac:dyDescent="0.25">
      <c r="B34" s="8" t="s">
        <v>8</v>
      </c>
      <c r="C34" s="7">
        <v>0.78387111743342042</v>
      </c>
      <c r="D34" s="7">
        <v>0.85587568797531843</v>
      </c>
      <c r="E34" s="7">
        <v>0.86865598145656753</v>
      </c>
      <c r="F34" s="3"/>
      <c r="G34" s="3"/>
    </row>
    <row r="35" spans="2:7" x14ac:dyDescent="0.25">
      <c r="B35" s="5"/>
      <c r="C35" s="3"/>
      <c r="D35" s="3"/>
      <c r="E35" s="3"/>
      <c r="F35" s="3"/>
      <c r="G35" s="3"/>
    </row>
    <row r="36" spans="2:7" x14ac:dyDescent="0.25">
      <c r="B36" s="5" t="s">
        <v>11</v>
      </c>
      <c r="C36" s="3"/>
      <c r="D36" s="3"/>
      <c r="E36" s="3"/>
      <c r="F36" s="3"/>
      <c r="G36" s="3"/>
    </row>
    <row r="37" spans="2:7" x14ac:dyDescent="0.25">
      <c r="B37" s="8" t="s">
        <v>5</v>
      </c>
      <c r="C37" s="6">
        <v>15306.454345808001</v>
      </c>
      <c r="D37" s="6">
        <v>17016.711128859999</v>
      </c>
      <c r="E37" s="6">
        <v>16763.820102690999</v>
      </c>
      <c r="F37" s="7">
        <v>0.11173435365326058</v>
      </c>
      <c r="G37" s="7">
        <v>-1.4861333911939173E-2</v>
      </c>
    </row>
    <row r="38" spans="2:7" x14ac:dyDescent="0.25">
      <c r="B38" s="8" t="s">
        <v>6</v>
      </c>
      <c r="C38" s="6">
        <v>15649.797753593</v>
      </c>
      <c r="D38" s="6">
        <v>16008.319504162999</v>
      </c>
      <c r="E38" s="6">
        <v>16982.178025269</v>
      </c>
      <c r="F38" s="7">
        <v>2.2909034111171581E-2</v>
      </c>
      <c r="G38" s="7">
        <v>6.0834525501115073E-2</v>
      </c>
    </row>
    <row r="39" spans="2:7" x14ac:dyDescent="0.25">
      <c r="B39" s="52"/>
      <c r="C39" s="3"/>
      <c r="D39" s="3"/>
      <c r="E39" s="3"/>
      <c r="F39" s="3"/>
      <c r="G39" s="3"/>
    </row>
    <row r="40" spans="2:7" x14ac:dyDescent="0.25">
      <c r="B40" s="8" t="s">
        <v>7</v>
      </c>
      <c r="C40" s="6">
        <v>-343.34340778499973</v>
      </c>
      <c r="D40" s="6">
        <v>1008.3916246970002</v>
      </c>
      <c r="E40" s="6">
        <v>-218.35792257800131</v>
      </c>
      <c r="F40" s="3"/>
      <c r="G40" s="3"/>
    </row>
    <row r="41" spans="2:7" x14ac:dyDescent="0.25">
      <c r="B41" s="8" t="s">
        <v>8</v>
      </c>
      <c r="C41" s="7">
        <v>0.9780608405813952</v>
      </c>
      <c r="D41" s="7">
        <v>1.0629917227998082</v>
      </c>
      <c r="E41" s="7">
        <v>0.98714193654941718</v>
      </c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5" t="s">
        <v>12</v>
      </c>
      <c r="C43" s="3"/>
      <c r="D43" s="3"/>
      <c r="E43" s="3"/>
      <c r="F43" s="3"/>
      <c r="G43" s="3"/>
    </row>
    <row r="44" spans="2:7" x14ac:dyDescent="0.25">
      <c r="B44" s="8" t="s">
        <v>5</v>
      </c>
      <c r="C44" s="6">
        <v>4283.0917043660002</v>
      </c>
      <c r="D44" s="6">
        <v>3275.0938164879999</v>
      </c>
      <c r="E44" s="6">
        <v>3583.149443629</v>
      </c>
      <c r="F44" s="7">
        <v>-0.23534352226231589</v>
      </c>
      <c r="G44" s="7">
        <v>9.406009244380642E-2</v>
      </c>
    </row>
    <row r="45" spans="2:7" x14ac:dyDescent="0.25">
      <c r="B45" s="8" t="s">
        <v>6</v>
      </c>
      <c r="C45" s="6">
        <v>13478.154669821999</v>
      </c>
      <c r="D45" s="6">
        <v>12385.404043058999</v>
      </c>
      <c r="E45" s="6">
        <v>13395.114507812001</v>
      </c>
      <c r="F45" s="7">
        <v>-8.1075685324319788E-2</v>
      </c>
      <c r="G45" s="7">
        <v>8.1524224905594508E-2</v>
      </c>
    </row>
    <row r="46" spans="2:7" x14ac:dyDescent="0.25">
      <c r="B46" s="52"/>
      <c r="C46" s="3"/>
      <c r="D46" s="3"/>
      <c r="E46" s="3"/>
      <c r="F46" s="3"/>
      <c r="G46" s="3"/>
    </row>
    <row r="47" spans="2:7" x14ac:dyDescent="0.25">
      <c r="B47" s="8" t="s">
        <v>7</v>
      </c>
      <c r="C47" s="6">
        <v>-9195.0629654559998</v>
      </c>
      <c r="D47" s="6">
        <v>-9110.3102265710004</v>
      </c>
      <c r="E47" s="6">
        <v>-9811.9650641830012</v>
      </c>
      <c r="F47" s="3"/>
      <c r="G47" s="3"/>
    </row>
    <row r="48" spans="2:7" x14ac:dyDescent="0.25">
      <c r="B48" s="8" t="s">
        <v>8</v>
      </c>
      <c r="C48" s="7">
        <v>0.31778027551174892</v>
      </c>
      <c r="D48" s="7">
        <v>0.26443172988962121</v>
      </c>
      <c r="E48" s="7">
        <v>0.26749673857131384</v>
      </c>
      <c r="F48" s="3"/>
      <c r="G48" s="3"/>
    </row>
    <row r="49" spans="2:7" ht="15.75" thickBot="1" x14ac:dyDescent="0.3">
      <c r="C49" s="3"/>
      <c r="D49" s="3"/>
      <c r="E49" s="3"/>
      <c r="F49" s="3"/>
      <c r="G49" s="3"/>
    </row>
    <row r="50" spans="2:7" x14ac:dyDescent="0.25">
      <c r="B50" s="53" t="s">
        <v>13</v>
      </c>
      <c r="C50" s="9">
        <v>52148.985117718999</v>
      </c>
      <c r="D50" s="9">
        <v>56114.052119145003</v>
      </c>
      <c r="E50" s="9">
        <v>57056.922984144003</v>
      </c>
      <c r="F50" s="88">
        <v>7.6033445185470477E-2</v>
      </c>
      <c r="G50" s="88">
        <v>1.6802758478340427E-2</v>
      </c>
    </row>
    <row r="51" spans="2:7" x14ac:dyDescent="0.25">
      <c r="B51" s="5" t="s">
        <v>14</v>
      </c>
      <c r="C51" s="10">
        <v>75445.49638330577</v>
      </c>
      <c r="D51" s="10">
        <v>72653.22200034</v>
      </c>
      <c r="E51" s="10">
        <v>73821.400090654992</v>
      </c>
      <c r="F51" s="89">
        <v>-3.7010484612354302E-2</v>
      </c>
      <c r="G51" s="89">
        <v>1.6078820156242006E-2</v>
      </c>
    </row>
    <row r="52" spans="2:7" x14ac:dyDescent="0.25">
      <c r="B52" s="3"/>
      <c r="C52" s="3"/>
      <c r="D52" s="3"/>
      <c r="E52" s="3"/>
      <c r="F52" s="5"/>
      <c r="G52" s="5"/>
    </row>
    <row r="53" spans="2:7" x14ac:dyDescent="0.25">
      <c r="B53" s="5" t="s">
        <v>15</v>
      </c>
      <c r="C53" s="10">
        <v>-23296.511265586771</v>
      </c>
      <c r="D53" s="10">
        <v>-16539.169881194997</v>
      </c>
      <c r="E53" s="10">
        <v>-16764.477106510989</v>
      </c>
      <c r="F53" s="89">
        <v>-0.2900580824036777</v>
      </c>
      <c r="G53" s="89">
        <v>1.3622644119047688E-2</v>
      </c>
    </row>
    <row r="54" spans="2:7" ht="15.75" thickBot="1" x14ac:dyDescent="0.3">
      <c r="B54" s="11" t="s">
        <v>16</v>
      </c>
      <c r="C54" s="12">
        <v>0.69121402360152384</v>
      </c>
      <c r="D54" s="12">
        <v>0.77235462618412709</v>
      </c>
      <c r="E54" s="12">
        <v>0.77290491529659844</v>
      </c>
      <c r="F54" s="12"/>
      <c r="G54" s="12"/>
    </row>
  </sheetData>
  <mergeCells count="1">
    <mergeCell ref="B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1:L69"/>
  <sheetViews>
    <sheetView workbookViewId="0">
      <selection activeCell="B8" sqref="B8:L8"/>
    </sheetView>
  </sheetViews>
  <sheetFormatPr baseColWidth="10" defaultRowHeight="15" x14ac:dyDescent="0.25"/>
  <cols>
    <col min="1" max="1" width="4.42578125" customWidth="1"/>
    <col min="2" max="2" width="34.5703125" customWidth="1"/>
    <col min="3" max="5" width="11.5703125" bestFit="1" customWidth="1"/>
    <col min="6" max="6" width="11.7109375" bestFit="1" customWidth="1"/>
    <col min="7" max="7" width="11.5703125" bestFit="1" customWidth="1"/>
  </cols>
  <sheetData>
    <row r="1" spans="2:12" x14ac:dyDescent="0.25">
      <c r="H1" s="93"/>
    </row>
    <row r="2" spans="2:12" x14ac:dyDescent="0.25">
      <c r="H2" s="93"/>
    </row>
    <row r="3" spans="2:12" x14ac:dyDescent="0.25">
      <c r="H3" s="93"/>
    </row>
    <row r="4" spans="2:12" x14ac:dyDescent="0.25">
      <c r="H4" s="93"/>
    </row>
    <row r="5" spans="2:12" x14ac:dyDescent="0.25">
      <c r="B5" s="15"/>
      <c r="C5" s="15"/>
      <c r="D5" s="15"/>
      <c r="E5" s="15" t="s">
        <v>57</v>
      </c>
      <c r="F5" s="15"/>
      <c r="H5" s="94"/>
      <c r="I5" s="15"/>
      <c r="J5" s="15"/>
      <c r="K5" s="15"/>
      <c r="L5" s="15"/>
    </row>
    <row r="6" spans="2:12" x14ac:dyDescent="0.25">
      <c r="B6" s="15"/>
      <c r="C6" s="15"/>
      <c r="D6" s="15"/>
      <c r="E6" s="15"/>
      <c r="F6" s="15"/>
      <c r="H6" s="94"/>
      <c r="I6" s="15"/>
      <c r="J6" s="15"/>
      <c r="K6" s="15"/>
      <c r="L6" s="15"/>
    </row>
    <row r="7" spans="2:12" x14ac:dyDescent="0.25">
      <c r="B7" s="15"/>
      <c r="C7" s="15"/>
      <c r="D7" s="15"/>
      <c r="E7" s="15"/>
      <c r="F7" s="15"/>
      <c r="H7" s="94"/>
      <c r="I7" s="15"/>
      <c r="J7" s="15"/>
      <c r="K7" s="15"/>
      <c r="L7" s="15"/>
    </row>
    <row r="8" spans="2:12" ht="15.75" x14ac:dyDescent="0.25">
      <c r="B8" s="151" t="s">
        <v>60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2:12" x14ac:dyDescent="0.25">
      <c r="D9" s="95"/>
      <c r="E9" s="95"/>
      <c r="F9" s="95"/>
      <c r="H9" s="93"/>
      <c r="I9" s="95"/>
      <c r="J9" s="95"/>
      <c r="K9" s="95"/>
      <c r="L9" s="95"/>
    </row>
    <row r="10" spans="2:12" ht="18.75" x14ac:dyDescent="0.25">
      <c r="B10" s="150" t="s">
        <v>61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2:12" ht="15.75" thickBot="1" x14ac:dyDescent="0.3">
      <c r="B11" s="15"/>
      <c r="C11" s="15"/>
      <c r="D11" s="15"/>
      <c r="E11" s="15"/>
      <c r="F11" s="15"/>
      <c r="G11" s="15"/>
      <c r="H11" s="94"/>
      <c r="I11" s="15"/>
      <c r="J11" s="15"/>
      <c r="K11" s="15"/>
      <c r="L11" s="15"/>
    </row>
    <row r="12" spans="2:12" ht="15.75" thickBot="1" x14ac:dyDescent="0.3">
      <c r="B12" s="23" t="s">
        <v>17</v>
      </c>
      <c r="C12" s="68" t="s">
        <v>18</v>
      </c>
      <c r="D12" s="68"/>
      <c r="E12" s="96"/>
      <c r="F12" s="96"/>
      <c r="G12" s="97"/>
      <c r="H12" s="152" t="s">
        <v>19</v>
      </c>
      <c r="I12" s="153"/>
      <c r="J12" s="153"/>
      <c r="K12" s="153"/>
      <c r="L12" s="154"/>
    </row>
    <row r="13" spans="2:12" x14ac:dyDescent="0.25">
      <c r="B13" s="98"/>
      <c r="C13" s="69" t="s">
        <v>20</v>
      </c>
      <c r="D13" s="69"/>
      <c r="E13" s="95"/>
      <c r="F13" s="70" t="s">
        <v>34</v>
      </c>
      <c r="G13" s="70"/>
      <c r="H13" s="69" t="s">
        <v>20</v>
      </c>
      <c r="I13" s="69"/>
      <c r="J13" s="95"/>
      <c r="K13" s="155" t="s">
        <v>34</v>
      </c>
      <c r="L13" s="156"/>
    </row>
    <row r="14" spans="2:12" ht="15.75" thickBot="1" x14ac:dyDescent="0.3">
      <c r="B14" s="99"/>
      <c r="C14" s="24" t="s">
        <v>62</v>
      </c>
      <c r="D14" s="24" t="s">
        <v>63</v>
      </c>
      <c r="E14" s="24" t="s">
        <v>64</v>
      </c>
      <c r="F14" s="71" t="s">
        <v>2</v>
      </c>
      <c r="G14" s="71" t="s">
        <v>3</v>
      </c>
      <c r="H14" s="24" t="s">
        <v>62</v>
      </c>
      <c r="I14" s="24" t="s">
        <v>63</v>
      </c>
      <c r="J14" s="24" t="s">
        <v>64</v>
      </c>
      <c r="K14" s="71" t="s">
        <v>2</v>
      </c>
      <c r="L14" s="71" t="s">
        <v>3</v>
      </c>
    </row>
    <row r="15" spans="2:12" x14ac:dyDescent="0.25">
      <c r="B15" s="98"/>
      <c r="C15" s="25"/>
      <c r="D15" s="25"/>
      <c r="E15" s="25"/>
      <c r="F15" s="25"/>
      <c r="G15" s="49"/>
      <c r="H15" s="25"/>
      <c r="I15" s="25"/>
      <c r="J15" s="25"/>
      <c r="K15" s="25"/>
      <c r="L15" s="49"/>
    </row>
    <row r="16" spans="2:12" x14ac:dyDescent="0.25">
      <c r="B16" s="18" t="s">
        <v>35</v>
      </c>
      <c r="C16" s="54">
        <f>SUM(C17:C18)</f>
        <v>5894.8252394699994</v>
      </c>
      <c r="D16" s="54">
        <f>SUM(D17:D18)</f>
        <v>6726.1367141440005</v>
      </c>
      <c r="E16" s="54">
        <f>SUM(E17:E18)</f>
        <v>8319.891764394999</v>
      </c>
      <c r="F16" s="55">
        <f t="shared" ref="F16:G18" si="0">(D16-C16)/C16</f>
        <v>0.14102393894695747</v>
      </c>
      <c r="G16" s="56">
        <f t="shared" si="0"/>
        <v>0.23694954741249669</v>
      </c>
      <c r="H16" s="54">
        <f>SUM(H17:H18)</f>
        <v>9747.7785201107727</v>
      </c>
      <c r="I16" s="54">
        <f>SUM(I17:I18)</f>
        <v>9298.0758209399992</v>
      </c>
      <c r="J16" s="54">
        <f>SUM(J17:J18)</f>
        <v>8655.4172063810001</v>
      </c>
      <c r="K16" s="55">
        <f t="shared" ref="K16:L18" si="1">(I16-H16)/H16</f>
        <v>-4.6133865089670004E-2</v>
      </c>
      <c r="L16" s="56">
        <f t="shared" si="1"/>
        <v>-6.9117377286995366E-2</v>
      </c>
    </row>
    <row r="17" spans="2:12" x14ac:dyDescent="0.25">
      <c r="B17" s="100" t="s">
        <v>23</v>
      </c>
      <c r="C17" s="136">
        <v>4759.4069202279998</v>
      </c>
      <c r="D17" s="137">
        <v>5567.559907672</v>
      </c>
      <c r="E17" s="137">
        <v>7279.3202768539995</v>
      </c>
      <c r="F17" s="101">
        <f t="shared" si="0"/>
        <v>0.16980119602912322</v>
      </c>
      <c r="G17" s="102">
        <f t="shared" si="0"/>
        <v>0.3074525281395219</v>
      </c>
      <c r="H17" s="136">
        <v>8994.5827250997718</v>
      </c>
      <c r="I17" s="137">
        <v>8728.1638438369991</v>
      </c>
      <c r="J17" s="137">
        <v>8172.6195476570001</v>
      </c>
      <c r="K17" s="101">
        <f t="shared" si="1"/>
        <v>-2.9619926727597848E-2</v>
      </c>
      <c r="L17" s="102">
        <f t="shared" si="1"/>
        <v>-6.3649618192292728E-2</v>
      </c>
    </row>
    <row r="18" spans="2:12" x14ac:dyDescent="0.25">
      <c r="B18" s="100" t="s">
        <v>24</v>
      </c>
      <c r="C18" s="136">
        <v>1135.4183192420001</v>
      </c>
      <c r="D18" s="137">
        <v>1158.576806472</v>
      </c>
      <c r="E18" s="137">
        <v>1040.5714875409999</v>
      </c>
      <c r="F18" s="101">
        <f t="shared" si="0"/>
        <v>2.0396436130659307E-2</v>
      </c>
      <c r="G18" s="102">
        <f t="shared" si="0"/>
        <v>-0.10185368658495758</v>
      </c>
      <c r="H18" s="136">
        <v>753.19579501099997</v>
      </c>
      <c r="I18" s="137">
        <v>569.91197710300003</v>
      </c>
      <c r="J18" s="137">
        <v>482.79765872399997</v>
      </c>
      <c r="K18" s="101">
        <f t="shared" si="1"/>
        <v>-0.24334153100964032</v>
      </c>
      <c r="L18" s="102">
        <f t="shared" si="1"/>
        <v>-0.15285574242854683</v>
      </c>
    </row>
    <row r="19" spans="2:12" x14ac:dyDescent="0.25">
      <c r="B19" s="100"/>
      <c r="C19" s="57"/>
      <c r="D19" s="57"/>
      <c r="E19" s="57"/>
      <c r="F19" s="101"/>
      <c r="G19" s="102"/>
      <c r="H19" s="57"/>
      <c r="I19" s="57"/>
      <c r="J19" s="57"/>
      <c r="K19" s="101"/>
      <c r="L19" s="102"/>
    </row>
    <row r="20" spans="2:12" x14ac:dyDescent="0.25">
      <c r="B20" s="18" t="s">
        <v>36</v>
      </c>
      <c r="C20" s="54">
        <f>SUM(C21:C22)</f>
        <v>4283.0917043660002</v>
      </c>
      <c r="D20" s="54">
        <f>SUM(D21:D22)</f>
        <v>3275.0938164879999</v>
      </c>
      <c r="E20" s="54">
        <f>SUM(E21:E22)</f>
        <v>3583.149443629</v>
      </c>
      <c r="F20" s="55">
        <f>(D20-C20)/C20</f>
        <v>-0.23534352226231589</v>
      </c>
      <c r="G20" s="56">
        <f>(E20-D20)/D20</f>
        <v>9.406009244380642E-2</v>
      </c>
      <c r="H20" s="54">
        <f>SUM(H21:H22)</f>
        <v>13478.154669821999</v>
      </c>
      <c r="I20" s="54">
        <f>SUM(I21:I22)</f>
        <v>12385.404043058999</v>
      </c>
      <c r="J20" s="54">
        <f>SUM(J21:J22)</f>
        <v>13395.114507812001</v>
      </c>
      <c r="K20" s="55">
        <f>(I20-H20)/H20</f>
        <v>-8.1075685324319788E-2</v>
      </c>
      <c r="L20" s="56">
        <f>(J20-I20)/I20</f>
        <v>8.1524224905594508E-2</v>
      </c>
    </row>
    <row r="21" spans="2:12" x14ac:dyDescent="0.25">
      <c r="B21" s="100" t="s">
        <v>23</v>
      </c>
      <c r="C21" s="136">
        <v>4283.0917043660002</v>
      </c>
      <c r="D21" s="137">
        <v>3275.0938164879999</v>
      </c>
      <c r="E21" s="137">
        <v>3583.149443629</v>
      </c>
      <c r="F21" s="101">
        <f>(D21-C21)/C21</f>
        <v>-0.23534352226231589</v>
      </c>
      <c r="G21" s="102">
        <f>(E21-D21)/D21</f>
        <v>9.406009244380642E-2</v>
      </c>
      <c r="H21" s="136">
        <v>13478.154669821999</v>
      </c>
      <c r="I21" s="137">
        <v>12385.404043058999</v>
      </c>
      <c r="J21" s="137">
        <v>13395.114507812001</v>
      </c>
      <c r="K21" s="138">
        <f>(I21-H21)/H21</f>
        <v>-8.1075685324319788E-2</v>
      </c>
      <c r="L21" s="102">
        <f>(J21-I21)/I21</f>
        <v>8.1524224905594508E-2</v>
      </c>
    </row>
    <row r="22" spans="2:12" x14ac:dyDescent="0.25">
      <c r="B22" s="100" t="s">
        <v>24</v>
      </c>
      <c r="C22" s="57">
        <v>0</v>
      </c>
      <c r="D22" s="57">
        <v>0</v>
      </c>
      <c r="E22" s="57">
        <v>0</v>
      </c>
      <c r="F22" s="101"/>
      <c r="G22" s="102"/>
      <c r="H22" s="57">
        <v>0</v>
      </c>
      <c r="I22" s="57">
        <v>0</v>
      </c>
      <c r="J22" s="57">
        <v>0</v>
      </c>
      <c r="K22" s="101"/>
      <c r="L22" s="102"/>
    </row>
    <row r="23" spans="2:12" x14ac:dyDescent="0.25">
      <c r="B23" s="100"/>
      <c r="C23" s="57"/>
      <c r="D23" s="57"/>
      <c r="E23" s="57"/>
      <c r="F23" s="101"/>
      <c r="G23" s="102"/>
      <c r="H23" s="57"/>
      <c r="I23" s="57"/>
      <c r="J23" s="57"/>
      <c r="K23" s="101"/>
      <c r="L23" s="102"/>
    </row>
    <row r="24" spans="2:12" x14ac:dyDescent="0.25">
      <c r="B24" s="18" t="s">
        <v>37</v>
      </c>
      <c r="C24" s="54">
        <f>SUM(C25:C26)</f>
        <v>3254.3584326519999</v>
      </c>
      <c r="D24" s="54">
        <f>SUM(D25:D26)</f>
        <v>2418.03813154</v>
      </c>
      <c r="E24" s="54">
        <f>SUM(E25:E26)</f>
        <v>1832.8615027349999</v>
      </c>
      <c r="F24" s="55">
        <f>(D24-C24)/C24</f>
        <v>-0.25698469250373152</v>
      </c>
      <c r="G24" s="56">
        <f>(E24-D24)/D24</f>
        <v>-0.24200471496796158</v>
      </c>
      <c r="H24" s="54">
        <f>SUM(H25:H26)</f>
        <v>2134.4435105009998</v>
      </c>
      <c r="I24" s="54">
        <f>SUM(I25:I26)</f>
        <v>1310.0721102760001</v>
      </c>
      <c r="J24" s="54">
        <f>SUM(J25:J26)</f>
        <v>1077.948983946</v>
      </c>
      <c r="K24" s="55">
        <f>(I24-H24)/H24</f>
        <v>-0.38622310507130825</v>
      </c>
      <c r="L24" s="56">
        <f>(J24-I24)/I24</f>
        <v>-0.17718347296249018</v>
      </c>
    </row>
    <row r="25" spans="2:12" x14ac:dyDescent="0.25">
      <c r="B25" s="100" t="s">
        <v>23</v>
      </c>
      <c r="C25" s="136">
        <v>3254.3584326519999</v>
      </c>
      <c r="D25" s="137">
        <v>2418.03813154</v>
      </c>
      <c r="E25" s="137">
        <v>1832.8615027349999</v>
      </c>
      <c r="F25" s="101">
        <f>(D25-C25)/C25</f>
        <v>-0.25698469250373152</v>
      </c>
      <c r="G25" s="102">
        <f>(E25-D25)/D25</f>
        <v>-0.24200471496796158</v>
      </c>
      <c r="H25" s="136">
        <v>2134.4435105009998</v>
      </c>
      <c r="I25" s="137">
        <v>1310.0721102760001</v>
      </c>
      <c r="J25" s="137">
        <v>1077.948983946</v>
      </c>
      <c r="K25" s="101">
        <f>(I25-H25)/H25</f>
        <v>-0.38622310507130825</v>
      </c>
      <c r="L25" s="102">
        <f>(J25-I25)/I25</f>
        <v>-0.17718347296249018</v>
      </c>
    </row>
    <row r="26" spans="2:12" x14ac:dyDescent="0.25">
      <c r="B26" s="100" t="s">
        <v>24</v>
      </c>
      <c r="C26" s="57">
        <v>0</v>
      </c>
      <c r="D26" s="57">
        <v>0</v>
      </c>
      <c r="E26" s="57">
        <v>0</v>
      </c>
      <c r="F26" s="101"/>
      <c r="G26" s="102"/>
      <c r="H26" s="57">
        <v>0</v>
      </c>
      <c r="I26" s="57">
        <v>0</v>
      </c>
      <c r="J26" s="57">
        <v>0</v>
      </c>
      <c r="K26" s="101"/>
      <c r="L26" s="102"/>
    </row>
    <row r="27" spans="2:12" x14ac:dyDescent="0.25">
      <c r="B27" s="100"/>
      <c r="C27" s="57"/>
      <c r="D27" s="57"/>
      <c r="E27" s="57"/>
      <c r="F27" s="101"/>
      <c r="G27" s="102"/>
      <c r="H27" s="57"/>
      <c r="I27" s="57"/>
      <c r="J27" s="57"/>
      <c r="K27" s="101"/>
      <c r="L27" s="102"/>
    </row>
    <row r="28" spans="2:12" x14ac:dyDescent="0.25">
      <c r="B28" s="18" t="s">
        <v>38</v>
      </c>
      <c r="C28" s="54">
        <f>SUM(C29:C30)</f>
        <v>10111.301328383999</v>
      </c>
      <c r="D28" s="54">
        <f>SUM(D29:D30)</f>
        <v>10964.292593143</v>
      </c>
      <c r="E28" s="54">
        <f>SUM(E29:E30)</f>
        <v>10475.162120007</v>
      </c>
      <c r="F28" s="55">
        <f t="shared" ref="F28:G30" si="2">(D28-C28)/C28</f>
        <v>8.4360186395050996E-2</v>
      </c>
      <c r="G28" s="56">
        <f t="shared" si="2"/>
        <v>-4.4611220375667351E-2</v>
      </c>
      <c r="H28" s="54">
        <f>SUM(H29:H30)</f>
        <v>8291.1441581250001</v>
      </c>
      <c r="I28" s="54">
        <f>SUM(I29:I30)</f>
        <v>8065.9356557480005</v>
      </c>
      <c r="J28" s="54">
        <f>SUM(J29:J30)</f>
        <v>7863.3711975470005</v>
      </c>
      <c r="K28" s="55">
        <f t="shared" ref="K28:L30" si="3">(I28-H28)/H28</f>
        <v>-2.7162536084516634E-2</v>
      </c>
      <c r="L28" s="56">
        <f t="shared" si="3"/>
        <v>-2.5113572292961097E-2</v>
      </c>
    </row>
    <row r="29" spans="2:12" x14ac:dyDescent="0.25">
      <c r="B29" s="100" t="s">
        <v>23</v>
      </c>
      <c r="C29" s="58">
        <f t="shared" ref="C29:E30" si="4">C33+C37</f>
        <v>393.94160847699999</v>
      </c>
      <c r="D29" s="58">
        <f t="shared" si="4"/>
        <v>474.59240568500002</v>
      </c>
      <c r="E29" s="58">
        <f t="shared" si="4"/>
        <v>489.53469094299999</v>
      </c>
      <c r="F29" s="101">
        <f t="shared" si="2"/>
        <v>0.20472779587766946</v>
      </c>
      <c r="G29" s="102">
        <f t="shared" si="2"/>
        <v>3.148445925179337E-2</v>
      </c>
      <c r="H29" s="58">
        <f t="shared" ref="H29:J30" si="5">H33+H37</f>
        <v>1611.711304981</v>
      </c>
      <c r="I29" s="58">
        <f t="shared" si="5"/>
        <v>1455.818676379</v>
      </c>
      <c r="J29" s="58">
        <f t="shared" si="5"/>
        <v>1521.829092209</v>
      </c>
      <c r="K29" s="101">
        <f t="shared" si="3"/>
        <v>-9.6724908561609813E-2</v>
      </c>
      <c r="L29" s="102">
        <f t="shared" si="3"/>
        <v>4.5342470804252313E-2</v>
      </c>
    </row>
    <row r="30" spans="2:12" x14ac:dyDescent="0.25">
      <c r="B30" s="100" t="s">
        <v>24</v>
      </c>
      <c r="C30" s="58">
        <f t="shared" si="4"/>
        <v>9717.3597199069991</v>
      </c>
      <c r="D30" s="58">
        <f t="shared" si="4"/>
        <v>10489.700187458</v>
      </c>
      <c r="E30" s="58">
        <f t="shared" si="4"/>
        <v>9985.6274290639994</v>
      </c>
      <c r="F30" s="101">
        <f t="shared" si="2"/>
        <v>7.9480485421238756E-2</v>
      </c>
      <c r="G30" s="102">
        <f t="shared" si="2"/>
        <v>-4.8054067264638768E-2</v>
      </c>
      <c r="H30" s="58">
        <f t="shared" si="5"/>
        <v>6679.4328531439996</v>
      </c>
      <c r="I30" s="58">
        <f t="shared" si="5"/>
        <v>6610.1169793690005</v>
      </c>
      <c r="J30" s="58">
        <f t="shared" si="5"/>
        <v>6341.5421053380005</v>
      </c>
      <c r="K30" s="101">
        <f t="shared" si="3"/>
        <v>-1.0377508884211959E-2</v>
      </c>
      <c r="L30" s="102">
        <f t="shared" si="3"/>
        <v>-4.0630880643906263E-2</v>
      </c>
    </row>
    <row r="31" spans="2:12" x14ac:dyDescent="0.25">
      <c r="B31" s="100"/>
      <c r="C31" s="57"/>
      <c r="D31" s="57"/>
      <c r="E31" s="57"/>
      <c r="F31" s="101"/>
      <c r="G31" s="102"/>
      <c r="H31" s="57"/>
      <c r="I31" s="57"/>
      <c r="J31" s="57"/>
      <c r="K31" s="101"/>
      <c r="L31" s="102"/>
    </row>
    <row r="32" spans="2:12" x14ac:dyDescent="0.25">
      <c r="B32" s="18" t="s">
        <v>39</v>
      </c>
      <c r="C32" s="54">
        <f>SUM(C33:C34)</f>
        <v>8284.5483021750006</v>
      </c>
      <c r="D32" s="54">
        <f>SUM(D33:D34)</f>
        <v>8864.4070462449999</v>
      </c>
      <c r="E32" s="54">
        <f>SUM(E33:E34)</f>
        <v>8454.653616177</v>
      </c>
      <c r="F32" s="55">
        <f t="shared" ref="F32:G34" si="6">(D32-C32)/C32</f>
        <v>6.9992801408106348E-2</v>
      </c>
      <c r="G32" s="56">
        <f t="shared" si="6"/>
        <v>-4.6224572938758854E-2</v>
      </c>
      <c r="H32" s="54">
        <f>SUM(H33:H34)</f>
        <v>7038.8391094089993</v>
      </c>
      <c r="I32" s="54">
        <f>SUM(I33:I34)</f>
        <v>6782.5323646819998</v>
      </c>
      <c r="J32" s="54">
        <f>SUM(J33:J34)</f>
        <v>6638.9706422979998</v>
      </c>
      <c r="K32" s="55">
        <f t="shared" ref="K32:L34" si="7">(I32-H32)/H32</f>
        <v>-3.6413212568587865E-2</v>
      </c>
      <c r="L32" s="56">
        <f t="shared" si="7"/>
        <v>-2.1166389582090977E-2</v>
      </c>
    </row>
    <row r="33" spans="2:12" x14ac:dyDescent="0.25">
      <c r="B33" s="100" t="s">
        <v>23</v>
      </c>
      <c r="C33" s="136">
        <v>343.093191305</v>
      </c>
      <c r="D33" s="137">
        <v>408.58193253299999</v>
      </c>
      <c r="E33" s="137">
        <v>435.42380007700001</v>
      </c>
      <c r="F33" s="101">
        <f t="shared" si="6"/>
        <v>0.19087741432263622</v>
      </c>
      <c r="G33" s="102">
        <f t="shared" si="6"/>
        <v>6.569518964677197E-2</v>
      </c>
      <c r="H33" s="136">
        <v>1305.066540479</v>
      </c>
      <c r="I33" s="137">
        <v>1205.872531859</v>
      </c>
      <c r="J33" s="137">
        <v>1293.376848552</v>
      </c>
      <c r="K33" s="101">
        <f t="shared" si="7"/>
        <v>-7.6006859070643779E-2</v>
      </c>
      <c r="L33" s="102">
        <f t="shared" si="7"/>
        <v>7.2565146299585548E-2</v>
      </c>
    </row>
    <row r="34" spans="2:12" x14ac:dyDescent="0.25">
      <c r="B34" s="100" t="s">
        <v>24</v>
      </c>
      <c r="C34" s="136">
        <v>7941.4551108699998</v>
      </c>
      <c r="D34" s="137">
        <v>8455.8251137120005</v>
      </c>
      <c r="E34" s="137">
        <v>8019.2298160999999</v>
      </c>
      <c r="F34" s="101">
        <f t="shared" si="6"/>
        <v>6.4770246215702737E-2</v>
      </c>
      <c r="G34" s="102">
        <f t="shared" si="6"/>
        <v>-5.163248905231211E-2</v>
      </c>
      <c r="H34" s="136">
        <v>5733.7725689299996</v>
      </c>
      <c r="I34" s="137">
        <v>5576.6598328230002</v>
      </c>
      <c r="J34" s="137">
        <v>5345.5937937460003</v>
      </c>
      <c r="K34" s="101">
        <f t="shared" si="7"/>
        <v>-2.7401284968705822E-2</v>
      </c>
      <c r="L34" s="102">
        <f t="shared" si="7"/>
        <v>-4.1434486951668764E-2</v>
      </c>
    </row>
    <row r="35" spans="2:12" x14ac:dyDescent="0.25">
      <c r="B35" s="100"/>
      <c r="C35" s="57"/>
      <c r="D35" s="57"/>
      <c r="E35" s="57"/>
      <c r="F35" s="101"/>
      <c r="G35" s="102"/>
      <c r="H35" s="57"/>
      <c r="I35" s="57"/>
      <c r="J35" s="57"/>
      <c r="K35" s="101"/>
      <c r="L35" s="102"/>
    </row>
    <row r="36" spans="2:12" x14ac:dyDescent="0.25">
      <c r="B36" s="18" t="s">
        <v>40</v>
      </c>
      <c r="C36" s="54">
        <f>SUM(C37:C38)</f>
        <v>1826.7530262089999</v>
      </c>
      <c r="D36" s="54">
        <f>SUM(D37:D38)</f>
        <v>2099.885546898</v>
      </c>
      <c r="E36" s="54">
        <f>SUM(E37:E38)</f>
        <v>2020.5085038300001</v>
      </c>
      <c r="F36" s="55">
        <f t="shared" ref="F36:G38" si="8">(D36-C36)/C36</f>
        <v>0.149518033784689</v>
      </c>
      <c r="G36" s="56">
        <f t="shared" si="8"/>
        <v>-3.7800652128520788E-2</v>
      </c>
      <c r="H36" s="54">
        <f>SUM(H37:H38)</f>
        <v>1252.3050487159999</v>
      </c>
      <c r="I36" s="54">
        <f>SUM(I37:I38)</f>
        <v>1283.4032910660001</v>
      </c>
      <c r="J36" s="54">
        <f>SUM(J37:J38)</f>
        <v>1224.400555249</v>
      </c>
      <c r="K36" s="55">
        <f t="shared" ref="K36:L38" si="9">(I36-H36)/H36</f>
        <v>2.4832801226734261E-2</v>
      </c>
      <c r="L36" s="56">
        <f t="shared" si="9"/>
        <v>-4.5973651639923813E-2</v>
      </c>
    </row>
    <row r="37" spans="2:12" x14ac:dyDescent="0.25">
      <c r="B37" s="100" t="s">
        <v>23</v>
      </c>
      <c r="C37" s="136">
        <v>50.848417171999998</v>
      </c>
      <c r="D37" s="137">
        <v>66.010473152000003</v>
      </c>
      <c r="E37" s="137">
        <v>54.110890865999998</v>
      </c>
      <c r="F37" s="101">
        <f t="shared" si="8"/>
        <v>0.29818147394269506</v>
      </c>
      <c r="G37" s="102">
        <f t="shared" si="8"/>
        <v>-0.18026809561869453</v>
      </c>
      <c r="H37" s="136">
        <v>306.64476450199999</v>
      </c>
      <c r="I37" s="137">
        <v>249.94614451999999</v>
      </c>
      <c r="J37" s="137">
        <v>228.452243657</v>
      </c>
      <c r="K37" s="101">
        <f t="shared" si="9"/>
        <v>-0.18490000986672708</v>
      </c>
      <c r="L37" s="102">
        <f t="shared" si="9"/>
        <v>-8.5994128472264203E-2</v>
      </c>
    </row>
    <row r="38" spans="2:12" x14ac:dyDescent="0.25">
      <c r="B38" s="100" t="s">
        <v>24</v>
      </c>
      <c r="C38" s="136">
        <v>1775.904609037</v>
      </c>
      <c r="D38" s="137">
        <v>2033.875073746</v>
      </c>
      <c r="E38" s="137">
        <v>1966.397612964</v>
      </c>
      <c r="F38" s="101">
        <f t="shared" si="8"/>
        <v>0.14526144219473971</v>
      </c>
      <c r="G38" s="102">
        <f t="shared" si="8"/>
        <v>-3.3176797165678271E-2</v>
      </c>
      <c r="H38" s="136">
        <v>945.66028421399994</v>
      </c>
      <c r="I38" s="137">
        <v>1033.4571465460001</v>
      </c>
      <c r="J38" s="137">
        <v>995.94831159199998</v>
      </c>
      <c r="K38" s="101">
        <f t="shared" si="9"/>
        <v>9.2841862767847838E-2</v>
      </c>
      <c r="L38" s="102">
        <f t="shared" si="9"/>
        <v>-3.6294523753947032E-2</v>
      </c>
    </row>
    <row r="39" spans="2:12" x14ac:dyDescent="0.25">
      <c r="B39" s="100"/>
      <c r="C39" s="57"/>
      <c r="D39" s="57"/>
      <c r="E39" s="57"/>
      <c r="F39" s="101"/>
      <c r="G39" s="102"/>
      <c r="H39" s="57"/>
      <c r="I39" s="57"/>
      <c r="J39" s="57"/>
      <c r="K39" s="101"/>
      <c r="L39" s="102"/>
    </row>
    <row r="40" spans="2:12" x14ac:dyDescent="0.25">
      <c r="B40" s="18" t="s">
        <v>41</v>
      </c>
      <c r="C40" s="54">
        <f>SUM(C41:C42)</f>
        <v>22315.445485786</v>
      </c>
      <c r="D40" s="54">
        <f>SUM(D41:D42)</f>
        <v>26069.762928226995</v>
      </c>
      <c r="E40" s="54">
        <f>SUM(E41:E42)</f>
        <v>26457.958528165003</v>
      </c>
      <c r="F40" s="55">
        <f t="shared" ref="F40:G42" si="10">(D40-C40)/C40</f>
        <v>0.16823851644961951</v>
      </c>
      <c r="G40" s="56">
        <f t="shared" si="10"/>
        <v>1.4890645573063105E-2</v>
      </c>
      <c r="H40" s="54">
        <f>SUM(H41:H42)</f>
        <v>27688.722212895998</v>
      </c>
      <c r="I40" s="54">
        <f>SUM(I41:I42)</f>
        <v>28248.601838202001</v>
      </c>
      <c r="J40" s="54">
        <f>SUM(J41:J42)</f>
        <v>29021.898653348002</v>
      </c>
      <c r="K40" s="55">
        <f t="shared" ref="K40:L42" si="11">(I40-H40)/H40</f>
        <v>2.0220493419708593E-2</v>
      </c>
      <c r="L40" s="56">
        <f t="shared" si="11"/>
        <v>2.7374693429967668E-2</v>
      </c>
    </row>
    <row r="41" spans="2:12" x14ac:dyDescent="0.25">
      <c r="B41" s="100" t="s">
        <v>23</v>
      </c>
      <c r="C41" s="58">
        <f t="shared" ref="C41:E42" si="12">C45+C49</f>
        <v>1500.6846186339999</v>
      </c>
      <c r="D41" s="58">
        <f t="shared" si="12"/>
        <v>1788.366298806</v>
      </c>
      <c r="E41" s="58">
        <f t="shared" si="12"/>
        <v>2055.427839599</v>
      </c>
      <c r="F41" s="101">
        <f t="shared" si="10"/>
        <v>0.19170029238645944</v>
      </c>
      <c r="G41" s="102">
        <f t="shared" si="10"/>
        <v>0.14933268479242937</v>
      </c>
      <c r="H41" s="58">
        <f t="shared" ref="H41:J42" si="13">H45+H49</f>
        <v>15544.927505359001</v>
      </c>
      <c r="I41" s="58">
        <f t="shared" si="13"/>
        <v>15724.165816981</v>
      </c>
      <c r="J41" s="58">
        <f t="shared" si="13"/>
        <v>17057.494025912001</v>
      </c>
      <c r="K41" s="101">
        <f t="shared" si="11"/>
        <v>1.1530340785456082E-2</v>
      </c>
      <c r="L41" s="102">
        <f t="shared" si="11"/>
        <v>8.4794845364140087E-2</v>
      </c>
    </row>
    <row r="42" spans="2:12" x14ac:dyDescent="0.25">
      <c r="B42" s="100" t="s">
        <v>24</v>
      </c>
      <c r="C42" s="58">
        <f t="shared" si="12"/>
        <v>20814.760867151999</v>
      </c>
      <c r="D42" s="58">
        <f t="shared" si="12"/>
        <v>24281.396629420997</v>
      </c>
      <c r="E42" s="58">
        <f t="shared" si="12"/>
        <v>24402.530688566003</v>
      </c>
      <c r="F42" s="101">
        <f t="shared" si="10"/>
        <v>0.16654698962887116</v>
      </c>
      <c r="G42" s="102">
        <f t="shared" si="10"/>
        <v>4.9887599545337469E-3</v>
      </c>
      <c r="H42" s="58">
        <f t="shared" si="13"/>
        <v>12143.794707536999</v>
      </c>
      <c r="I42" s="58">
        <f t="shared" si="13"/>
        <v>12524.436021221001</v>
      </c>
      <c r="J42" s="58">
        <f t="shared" si="13"/>
        <v>11964.404627436001</v>
      </c>
      <c r="K42" s="101">
        <f t="shared" si="11"/>
        <v>3.1344511567521674E-2</v>
      </c>
      <c r="L42" s="102">
        <f t="shared" si="11"/>
        <v>-4.4715098774595625E-2</v>
      </c>
    </row>
    <row r="43" spans="2:12" x14ac:dyDescent="0.25">
      <c r="B43" s="100"/>
      <c r="C43" s="57"/>
      <c r="D43" s="57"/>
      <c r="E43" s="57"/>
      <c r="F43" s="101"/>
      <c r="G43" s="102"/>
      <c r="H43" s="57"/>
      <c r="I43" s="57"/>
      <c r="J43" s="57"/>
      <c r="K43" s="101"/>
      <c r="L43" s="102"/>
    </row>
    <row r="44" spans="2:12" x14ac:dyDescent="0.25">
      <c r="B44" s="18" t="s">
        <v>42</v>
      </c>
      <c r="C44" s="54">
        <f>SUM(C45:C46)</f>
        <v>8498.014617361001</v>
      </c>
      <c r="D44" s="54">
        <f>SUM(D45:D46)</f>
        <v>9946.1449365939989</v>
      </c>
      <c r="E44" s="54">
        <f>SUM(E45:E46)</f>
        <v>10543.617906476</v>
      </c>
      <c r="F44" s="55">
        <f t="shared" ref="F44:G46" si="14">(D44-C44)/C44</f>
        <v>0.17040807581979714</v>
      </c>
      <c r="G44" s="56">
        <f t="shared" si="14"/>
        <v>6.0070808709389502E-2</v>
      </c>
      <c r="H44" s="54">
        <f>SUM(H45:H46)</f>
        <v>18037.210160722003</v>
      </c>
      <c r="I44" s="54">
        <f>SUM(I45:I46)</f>
        <v>18351.255819047998</v>
      </c>
      <c r="J44" s="54">
        <f>SUM(J45:J46)</f>
        <v>19293.80360856</v>
      </c>
      <c r="K44" s="55">
        <f t="shared" ref="K44:L46" si="15">(I44-H44)/H44</f>
        <v>1.7410988480350664E-2</v>
      </c>
      <c r="L44" s="56">
        <f t="shared" si="15"/>
        <v>5.1361487126873821E-2</v>
      </c>
    </row>
    <row r="45" spans="2:12" x14ac:dyDescent="0.25">
      <c r="B45" s="100" t="s">
        <v>23</v>
      </c>
      <c r="C45" s="136">
        <v>1267.4039616099999</v>
      </c>
      <c r="D45" s="137">
        <v>1523.378464295</v>
      </c>
      <c r="E45" s="137">
        <v>1767.5144019879999</v>
      </c>
      <c r="F45" s="101">
        <f t="shared" si="14"/>
        <v>0.201967573432414</v>
      </c>
      <c r="G45" s="102">
        <f t="shared" si="14"/>
        <v>0.16025954378052926</v>
      </c>
      <c r="H45" s="136">
        <v>12491.542607249001</v>
      </c>
      <c r="I45" s="137">
        <v>12694.695499842999</v>
      </c>
      <c r="J45" s="137">
        <v>13862.026425257</v>
      </c>
      <c r="K45" s="101">
        <f t="shared" si="15"/>
        <v>1.6263234972765182E-2</v>
      </c>
      <c r="L45" s="102">
        <f t="shared" si="15"/>
        <v>9.1954228081204251E-2</v>
      </c>
    </row>
    <row r="46" spans="2:12" x14ac:dyDescent="0.25">
      <c r="B46" s="100" t="s">
        <v>24</v>
      </c>
      <c r="C46" s="136">
        <v>7230.6106557510002</v>
      </c>
      <c r="D46" s="137">
        <v>8422.7664722989994</v>
      </c>
      <c r="E46" s="137">
        <v>8776.1035044880009</v>
      </c>
      <c r="F46" s="101">
        <f t="shared" si="14"/>
        <v>0.16487622875943347</v>
      </c>
      <c r="G46" s="102">
        <f t="shared" si="14"/>
        <v>4.1950234919971373E-2</v>
      </c>
      <c r="H46" s="136">
        <v>5545.6675534730002</v>
      </c>
      <c r="I46" s="137">
        <v>5656.5603192050003</v>
      </c>
      <c r="J46" s="137">
        <v>5431.7771833030001</v>
      </c>
      <c r="K46" s="101">
        <f t="shared" si="15"/>
        <v>1.9996288032547667E-2</v>
      </c>
      <c r="L46" s="102">
        <f t="shared" si="15"/>
        <v>-3.9738484735824794E-2</v>
      </c>
    </row>
    <row r="47" spans="2:12" x14ac:dyDescent="0.25">
      <c r="B47" s="100"/>
      <c r="C47" s="57"/>
      <c r="D47" s="57"/>
      <c r="E47" s="57"/>
      <c r="F47" s="101"/>
      <c r="G47" s="102"/>
      <c r="H47" s="57"/>
      <c r="I47" s="57"/>
      <c r="J47" s="57"/>
      <c r="K47" s="101"/>
      <c r="L47" s="102"/>
    </row>
    <row r="48" spans="2:12" x14ac:dyDescent="0.25">
      <c r="B48" s="18" t="s">
        <v>43</v>
      </c>
      <c r="C48" s="54">
        <f>SUM(C49:C50)</f>
        <v>13817.430868424999</v>
      </c>
      <c r="D48" s="54">
        <f>SUM(D49:D50)</f>
        <v>16123.617991632998</v>
      </c>
      <c r="E48" s="54">
        <f>SUM(E49:E50)</f>
        <v>15914.340621689</v>
      </c>
      <c r="F48" s="55">
        <f t="shared" ref="F48:G50" si="16">(D48-C48)/C48</f>
        <v>0.16690419117478628</v>
      </c>
      <c r="G48" s="56">
        <f t="shared" si="16"/>
        <v>-1.2979553971856597E-2</v>
      </c>
      <c r="H48" s="54">
        <f>SUM(H49:H50)</f>
        <v>9651.5120521739991</v>
      </c>
      <c r="I48" s="54">
        <f>SUM(I49:I50)</f>
        <v>9897.3460191539998</v>
      </c>
      <c r="J48" s="54">
        <f>SUM(J49:J50)</f>
        <v>9728.0950447880005</v>
      </c>
      <c r="K48" s="55">
        <f t="shared" ref="K48:L50" si="17">(I48-H48)/H48</f>
        <v>2.5471031445754317E-2</v>
      </c>
      <c r="L48" s="56">
        <f t="shared" si="17"/>
        <v>-1.7100642337698778E-2</v>
      </c>
    </row>
    <row r="49" spans="2:12" x14ac:dyDescent="0.25">
      <c r="B49" s="100" t="s">
        <v>23</v>
      </c>
      <c r="C49" s="136">
        <v>233.28065702399999</v>
      </c>
      <c r="D49" s="137">
        <v>264.98783451100002</v>
      </c>
      <c r="E49" s="137">
        <v>287.91343761100001</v>
      </c>
      <c r="F49" s="101">
        <f t="shared" si="16"/>
        <v>0.13591858789963018</v>
      </c>
      <c r="G49" s="102">
        <f t="shared" si="16"/>
        <v>8.6515681530460284E-2</v>
      </c>
      <c r="H49" s="136">
        <v>3053.38489811</v>
      </c>
      <c r="I49" s="137">
        <v>3029.4703171380002</v>
      </c>
      <c r="J49" s="137">
        <v>3195.4676006550003</v>
      </c>
      <c r="K49" s="101">
        <f t="shared" si="17"/>
        <v>-7.8321540749096558E-3</v>
      </c>
      <c r="L49" s="102">
        <f t="shared" si="17"/>
        <v>5.479416074088523E-2</v>
      </c>
    </row>
    <row r="50" spans="2:12" x14ac:dyDescent="0.25">
      <c r="B50" s="100" t="s">
        <v>24</v>
      </c>
      <c r="C50" s="136">
        <v>13584.150211401</v>
      </c>
      <c r="D50" s="137">
        <v>15858.630157121999</v>
      </c>
      <c r="E50" s="137">
        <v>15626.427184078</v>
      </c>
      <c r="F50" s="101">
        <f t="shared" si="16"/>
        <v>0.16743630704348791</v>
      </c>
      <c r="G50" s="102">
        <f t="shared" si="16"/>
        <v>-1.4642057399876892E-2</v>
      </c>
      <c r="H50" s="136">
        <v>6598.127154064</v>
      </c>
      <c r="I50" s="137">
        <v>6867.8757020160001</v>
      </c>
      <c r="J50" s="137">
        <v>6532.6274441329997</v>
      </c>
      <c r="K50" s="101">
        <f t="shared" si="17"/>
        <v>4.0882593144003478E-2</v>
      </c>
      <c r="L50" s="102">
        <f t="shared" si="17"/>
        <v>-4.8813967000682822E-2</v>
      </c>
    </row>
    <row r="51" spans="2:12" x14ac:dyDescent="0.25">
      <c r="B51" s="100"/>
      <c r="C51" s="57"/>
      <c r="D51" s="57"/>
      <c r="E51" s="57"/>
      <c r="F51" s="101"/>
      <c r="G51" s="102"/>
      <c r="H51" s="57"/>
      <c r="I51" s="57"/>
      <c r="J51" s="57"/>
      <c r="K51" s="101"/>
      <c r="L51" s="102"/>
    </row>
    <row r="52" spans="2:12" x14ac:dyDescent="0.25">
      <c r="B52" s="18" t="s">
        <v>44</v>
      </c>
      <c r="C52" s="54">
        <f>SUM(C53:C54)</f>
        <v>6289.9629270610003</v>
      </c>
      <c r="D52" s="54">
        <f>SUM(D53:D54)</f>
        <v>6660.7279356030003</v>
      </c>
      <c r="E52" s="54">
        <f>SUM(E53:E54)</f>
        <v>6387.899625213</v>
      </c>
      <c r="F52" s="55">
        <f t="shared" ref="F52:G54" si="18">(D52-C52)/C52</f>
        <v>5.8945499813182659E-2</v>
      </c>
      <c r="G52" s="56">
        <f t="shared" si="18"/>
        <v>-4.0960734776701396E-2</v>
      </c>
      <c r="H52" s="54">
        <f>SUM(H53:H54)</f>
        <v>14105.253311851</v>
      </c>
      <c r="I52" s="54">
        <f>SUM(I53:I54)</f>
        <v>13345.132532115</v>
      </c>
      <c r="J52" s="54">
        <f>SUM(J53:J54)</f>
        <v>13807.649541621</v>
      </c>
      <c r="K52" s="55">
        <f t="shared" ref="K52:L54" si="19">(I52-H52)/H52</f>
        <v>-5.3889197374240659E-2</v>
      </c>
      <c r="L52" s="56">
        <f t="shared" si="19"/>
        <v>3.4658105372348695E-2</v>
      </c>
    </row>
    <row r="53" spans="2:12" x14ac:dyDescent="0.25">
      <c r="B53" s="100" t="s">
        <v>23</v>
      </c>
      <c r="C53" s="136">
        <v>2346.1618105470002</v>
      </c>
      <c r="D53" s="137">
        <v>2401.1968555530002</v>
      </c>
      <c r="E53" s="137">
        <v>2078.893201163</v>
      </c>
      <c r="F53" s="101">
        <f t="shared" si="18"/>
        <v>2.3457480536335545E-2</v>
      </c>
      <c r="G53" s="102">
        <f t="shared" si="18"/>
        <v>-0.13422625206452435</v>
      </c>
      <c r="H53" s="136">
        <v>10128.213257063</v>
      </c>
      <c r="I53" s="137">
        <v>9261.4531493270006</v>
      </c>
      <c r="J53" s="137">
        <v>9635.9621286170004</v>
      </c>
      <c r="K53" s="101">
        <f t="shared" si="19"/>
        <v>-8.5578777395070804E-2</v>
      </c>
      <c r="L53" s="102">
        <f t="shared" si="19"/>
        <v>4.0437388523334936E-2</v>
      </c>
    </row>
    <row r="54" spans="2:12" x14ac:dyDescent="0.25">
      <c r="B54" s="100" t="s">
        <v>24</v>
      </c>
      <c r="C54" s="136">
        <v>3943.8011165140001</v>
      </c>
      <c r="D54" s="137">
        <v>4259.5310800500001</v>
      </c>
      <c r="E54" s="137">
        <v>4309.0064240499996</v>
      </c>
      <c r="F54" s="101">
        <f t="shared" si="18"/>
        <v>8.0057273226566666E-2</v>
      </c>
      <c r="G54" s="102">
        <f t="shared" si="18"/>
        <v>1.1615209061796241E-2</v>
      </c>
      <c r="H54" s="136">
        <v>3977.0400547879999</v>
      </c>
      <c r="I54" s="137">
        <v>4083.6793827880001</v>
      </c>
      <c r="J54" s="137">
        <v>4171.6874130039996</v>
      </c>
      <c r="K54" s="101">
        <f t="shared" si="19"/>
        <v>2.6813742514766984E-2</v>
      </c>
      <c r="L54" s="102">
        <f t="shared" si="19"/>
        <v>2.1551160599663645E-2</v>
      </c>
    </row>
    <row r="55" spans="2:12" x14ac:dyDescent="0.25">
      <c r="B55" s="18"/>
      <c r="C55" s="54"/>
      <c r="D55" s="54"/>
      <c r="E55" s="54"/>
      <c r="F55" s="55"/>
      <c r="G55" s="56"/>
      <c r="H55" s="54"/>
      <c r="I55" s="54"/>
      <c r="J55" s="54"/>
      <c r="K55" s="55"/>
      <c r="L55" s="59"/>
    </row>
    <row r="56" spans="2:12" x14ac:dyDescent="0.25">
      <c r="B56" s="18" t="s">
        <v>31</v>
      </c>
      <c r="C56" s="54">
        <f t="shared" ref="C56:E58" si="20">C52+C40+C28+C24+C20+C16</f>
        <v>52148.985117718999</v>
      </c>
      <c r="D56" s="54">
        <f t="shared" si="20"/>
        <v>56114.052119144995</v>
      </c>
      <c r="E56" s="54">
        <f t="shared" si="20"/>
        <v>57056.922984144003</v>
      </c>
      <c r="F56" s="55">
        <f t="shared" ref="F56:G58" si="21">(D56-C56)/C56</f>
        <v>7.6033445185470339E-2</v>
      </c>
      <c r="G56" s="56">
        <f t="shared" si="21"/>
        <v>1.6802758478340559E-2</v>
      </c>
      <c r="H56" s="54">
        <f t="shared" ref="H56:J58" si="22">H52+H40+H28+H24+H20+H16</f>
        <v>75445.49638330577</v>
      </c>
      <c r="I56" s="54">
        <f t="shared" si="22"/>
        <v>72653.22200034</v>
      </c>
      <c r="J56" s="54">
        <f t="shared" si="22"/>
        <v>73821.400090655006</v>
      </c>
      <c r="K56" s="55">
        <f t="shared" ref="K56:L58" si="23">(I56-H56)/H56</f>
        <v>-3.7010484612354302E-2</v>
      </c>
      <c r="L56" s="56">
        <f t="shared" si="23"/>
        <v>1.6078820156242207E-2</v>
      </c>
    </row>
    <row r="57" spans="2:12" x14ac:dyDescent="0.25">
      <c r="B57" s="19" t="s">
        <v>23</v>
      </c>
      <c r="C57" s="57">
        <f t="shared" si="20"/>
        <v>16537.645094904001</v>
      </c>
      <c r="D57" s="57">
        <f t="shared" si="20"/>
        <v>15924.847415744</v>
      </c>
      <c r="E57" s="57">
        <f t="shared" si="20"/>
        <v>17319.186954923</v>
      </c>
      <c r="F57" s="101">
        <f t="shared" si="21"/>
        <v>-3.7054712182016294E-2</v>
      </c>
      <c r="G57" s="102">
        <f t="shared" si="21"/>
        <v>8.7557481888366165E-2</v>
      </c>
      <c r="H57" s="57">
        <f t="shared" si="22"/>
        <v>51892.032972825764</v>
      </c>
      <c r="I57" s="57">
        <f t="shared" si="22"/>
        <v>48865.077639858995</v>
      </c>
      <c r="J57" s="57">
        <f t="shared" si="22"/>
        <v>50860.968286153002</v>
      </c>
      <c r="K57" s="101">
        <f t="shared" si="23"/>
        <v>-5.8331793139649986E-2</v>
      </c>
      <c r="L57" s="102">
        <f t="shared" si="23"/>
        <v>4.0844929399354295E-2</v>
      </c>
    </row>
    <row r="58" spans="2:12" x14ac:dyDescent="0.25">
      <c r="B58" s="19" t="s">
        <v>24</v>
      </c>
      <c r="C58" s="57">
        <f t="shared" si="20"/>
        <v>35611.340022814999</v>
      </c>
      <c r="D58" s="57">
        <f t="shared" si="20"/>
        <v>40189.204703401003</v>
      </c>
      <c r="E58" s="57">
        <f t="shared" si="20"/>
        <v>39737.736029221</v>
      </c>
      <c r="F58" s="101">
        <f t="shared" si="21"/>
        <v>0.12855075595731918</v>
      </c>
      <c r="G58" s="102">
        <f t="shared" si="21"/>
        <v>-1.1233580696902863E-2</v>
      </c>
      <c r="H58" s="57">
        <f t="shared" si="22"/>
        <v>23553.463410479999</v>
      </c>
      <c r="I58" s="57">
        <f t="shared" si="22"/>
        <v>23788.144360481005</v>
      </c>
      <c r="J58" s="57">
        <f t="shared" si="22"/>
        <v>22960.431804502001</v>
      </c>
      <c r="K58" s="101">
        <f t="shared" si="23"/>
        <v>9.963755474559452E-3</v>
      </c>
      <c r="L58" s="102">
        <f t="shared" si="23"/>
        <v>-3.4795171217897686E-2</v>
      </c>
    </row>
    <row r="59" spans="2:12" ht="15.75" thickBot="1" x14ac:dyDescent="0.3">
      <c r="B59" s="103"/>
      <c r="C59" s="104"/>
      <c r="D59" s="104"/>
      <c r="E59" s="104"/>
      <c r="F59" s="104"/>
      <c r="G59" s="105"/>
      <c r="H59" s="104"/>
      <c r="I59" s="104"/>
      <c r="J59" s="104"/>
      <c r="K59" s="104"/>
      <c r="L59" s="105"/>
    </row>
    <row r="60" spans="2:12" ht="15.75" thickBot="1" x14ac:dyDescent="0.3">
      <c r="B60" s="14"/>
      <c r="C60" s="106"/>
      <c r="D60" s="104"/>
      <c r="E60" s="104"/>
      <c r="F60" s="106"/>
      <c r="G60" s="106"/>
      <c r="H60" s="106"/>
      <c r="I60" s="106"/>
      <c r="J60" s="106"/>
      <c r="K60" s="106"/>
      <c r="L60" s="106"/>
    </row>
    <row r="61" spans="2:12" ht="15.75" thickBot="1" x14ac:dyDescent="0.3">
      <c r="B61" s="14"/>
      <c r="C61" s="107"/>
      <c r="D61" s="115" t="s">
        <v>62</v>
      </c>
      <c r="E61" s="115" t="s">
        <v>63</v>
      </c>
      <c r="F61" s="115" t="s">
        <v>64</v>
      </c>
      <c r="H61" s="112"/>
      <c r="I61" s="112"/>
      <c r="J61" s="112"/>
    </row>
    <row r="62" spans="2:12" x14ac:dyDescent="0.25">
      <c r="B62" s="22" t="s">
        <v>32</v>
      </c>
      <c r="C62" s="109"/>
      <c r="D62" s="84">
        <f>C56-H56</f>
        <v>-23296.511265586771</v>
      </c>
      <c r="E62" s="84">
        <f t="shared" ref="D62:F64" si="24">D56-I56</f>
        <v>-16539.169881195005</v>
      </c>
      <c r="F62" s="139">
        <f t="shared" si="24"/>
        <v>-16764.477106511004</v>
      </c>
      <c r="H62" s="112"/>
      <c r="I62" s="112"/>
      <c r="J62" s="112"/>
      <c r="K62" s="112"/>
      <c r="L62" s="112"/>
    </row>
    <row r="63" spans="2:12" x14ac:dyDescent="0.25">
      <c r="B63" s="19" t="s">
        <v>23</v>
      </c>
      <c r="C63" s="108"/>
      <c r="D63" s="61">
        <f t="shared" si="24"/>
        <v>-35354.387877921763</v>
      </c>
      <c r="E63" s="61">
        <f>D57-I57</f>
        <v>-32940.230224114996</v>
      </c>
      <c r="F63" s="63">
        <f>E57-J57</f>
        <v>-33541.781331229999</v>
      </c>
      <c r="H63" s="112"/>
      <c r="I63" s="112"/>
      <c r="J63" s="112"/>
      <c r="K63" s="112"/>
      <c r="L63" s="112"/>
    </row>
    <row r="64" spans="2:12" x14ac:dyDescent="0.25">
      <c r="B64" s="19" t="s">
        <v>24</v>
      </c>
      <c r="C64" s="108"/>
      <c r="D64" s="61">
        <f t="shared" si="24"/>
        <v>12057.876612335</v>
      </c>
      <c r="E64" s="61">
        <f>D58-I58</f>
        <v>16401.060342919998</v>
      </c>
      <c r="F64" s="63">
        <f>E58-J58</f>
        <v>16777.304224718999</v>
      </c>
      <c r="H64" s="112"/>
      <c r="I64" s="112"/>
      <c r="J64" s="112"/>
      <c r="K64" s="112"/>
      <c r="L64" s="112"/>
    </row>
    <row r="65" spans="2:12" x14ac:dyDescent="0.25">
      <c r="B65" s="19"/>
      <c r="C65" s="108"/>
      <c r="D65" s="61"/>
      <c r="E65" s="61"/>
      <c r="F65" s="63"/>
      <c r="H65" s="112"/>
      <c r="I65" s="112"/>
      <c r="J65" s="112"/>
      <c r="K65" s="112"/>
      <c r="L65" s="112"/>
    </row>
    <row r="66" spans="2:12" x14ac:dyDescent="0.25">
      <c r="B66" s="18" t="s">
        <v>33</v>
      </c>
      <c r="C66" s="108"/>
      <c r="D66" s="64">
        <f>C56/H56</f>
        <v>0.69121402360152384</v>
      </c>
      <c r="E66" s="64">
        <f t="shared" ref="D66:F68" si="25">D56/I56</f>
        <v>0.77235462618412709</v>
      </c>
      <c r="F66" s="65">
        <f t="shared" si="25"/>
        <v>0.77290491529659833</v>
      </c>
      <c r="H66" s="112"/>
      <c r="I66" s="112"/>
      <c r="J66" s="112"/>
      <c r="K66" s="112"/>
      <c r="L66" s="112"/>
    </row>
    <row r="67" spans="2:12" x14ac:dyDescent="0.25">
      <c r="B67" s="19" t="s">
        <v>23</v>
      </c>
      <c r="C67" s="108"/>
      <c r="D67" s="64">
        <f t="shared" si="25"/>
        <v>0.31869333590310961</v>
      </c>
      <c r="E67" s="64">
        <f t="shared" si="25"/>
        <v>0.32589424155041519</v>
      </c>
      <c r="F67" s="65">
        <f t="shared" si="25"/>
        <v>0.34052019728531557</v>
      </c>
      <c r="H67" s="112"/>
      <c r="I67" s="112"/>
      <c r="J67" s="112"/>
      <c r="K67" s="112"/>
      <c r="L67" s="112"/>
    </row>
    <row r="68" spans="2:12" ht="15.75" thickBot="1" x14ac:dyDescent="0.3">
      <c r="B68" s="20" t="s">
        <v>24</v>
      </c>
      <c r="C68" s="110"/>
      <c r="D68" s="66">
        <f t="shared" si="25"/>
        <v>1.5119364571653571</v>
      </c>
      <c r="E68" s="66">
        <f t="shared" si="25"/>
        <v>1.6894636292087966</v>
      </c>
      <c r="F68" s="67">
        <f t="shared" si="25"/>
        <v>1.730705082882168</v>
      </c>
      <c r="H68" s="112"/>
      <c r="I68" s="112"/>
      <c r="J68" s="112"/>
      <c r="K68" s="112"/>
      <c r="L68" s="112"/>
    </row>
    <row r="69" spans="2:12" x14ac:dyDescent="0.2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</sheetData>
  <mergeCells count="4">
    <mergeCell ref="B10:L10"/>
    <mergeCell ref="B8:L8"/>
    <mergeCell ref="H12:L12"/>
    <mergeCell ref="K13:L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B2:M52"/>
  <sheetViews>
    <sheetView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30.28515625" customWidth="1"/>
  </cols>
  <sheetData>
    <row r="2" spans="2:13" x14ac:dyDescent="0.25">
      <c r="B2" s="90"/>
    </row>
    <row r="3" spans="2:13" x14ac:dyDescent="0.25">
      <c r="B3" s="90"/>
    </row>
    <row r="4" spans="2:13" x14ac:dyDescent="0.25">
      <c r="B4" s="90"/>
    </row>
    <row r="5" spans="2:13" x14ac:dyDescent="0.25">
      <c r="B5" s="90"/>
    </row>
    <row r="6" spans="2:13" x14ac:dyDescent="0.25">
      <c r="B6" s="90"/>
    </row>
    <row r="7" spans="2:13" x14ac:dyDescent="0.25">
      <c r="B7" s="90"/>
    </row>
    <row r="8" spans="2:13" ht="15.75" x14ac:dyDescent="0.25">
      <c r="B8" s="157" t="s">
        <v>56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41"/>
    </row>
    <row r="9" spans="2:13" ht="23.25" customHeight="1" x14ac:dyDescent="0.3">
      <c r="B9" s="158" t="s">
        <v>65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33"/>
    </row>
    <row r="10" spans="2:13" ht="16.5" thickBot="1" x14ac:dyDescent="0.3">
      <c r="B10" s="72"/>
      <c r="C10" s="73"/>
      <c r="D10" s="13"/>
      <c r="E10" s="74"/>
      <c r="F10" s="74"/>
      <c r="G10" s="30"/>
      <c r="H10" s="33"/>
      <c r="I10" s="13"/>
      <c r="J10" s="13"/>
      <c r="K10" s="13"/>
      <c r="L10" s="13"/>
      <c r="M10" s="13"/>
    </row>
    <row r="11" spans="2:13" ht="15.75" thickBot="1" x14ac:dyDescent="0.3">
      <c r="B11" s="16" t="s">
        <v>17</v>
      </c>
      <c r="C11" s="75" t="s">
        <v>18</v>
      </c>
      <c r="D11" s="75"/>
      <c r="E11" s="75"/>
      <c r="F11" s="76"/>
      <c r="G11" s="77"/>
      <c r="H11" s="159" t="s">
        <v>19</v>
      </c>
      <c r="I11" s="160"/>
      <c r="J11" s="160"/>
      <c r="K11" s="160"/>
      <c r="L11" s="161"/>
      <c r="M11" s="132"/>
    </row>
    <row r="12" spans="2:13" x14ac:dyDescent="0.25">
      <c r="B12" s="142"/>
      <c r="C12" s="14"/>
      <c r="D12" s="51" t="s">
        <v>20</v>
      </c>
      <c r="E12" s="60"/>
      <c r="F12" s="51" t="s">
        <v>21</v>
      </c>
      <c r="G12" s="92"/>
      <c r="H12" s="14"/>
      <c r="I12" s="51" t="s">
        <v>20</v>
      </c>
      <c r="J12" s="60"/>
      <c r="K12" s="51" t="s">
        <v>21</v>
      </c>
      <c r="L12" s="92"/>
      <c r="M12" s="51"/>
    </row>
    <row r="13" spans="2:13" ht="14.25" customHeight="1" thickBot="1" x14ac:dyDescent="0.3">
      <c r="B13" s="142"/>
      <c r="C13" s="24" t="s">
        <v>66</v>
      </c>
      <c r="D13" s="24" t="s">
        <v>67</v>
      </c>
      <c r="E13" s="24" t="s">
        <v>68</v>
      </c>
      <c r="F13" s="91" t="s">
        <v>69</v>
      </c>
      <c r="G13" s="91" t="s">
        <v>70</v>
      </c>
      <c r="H13" s="24" t="s">
        <v>66</v>
      </c>
      <c r="I13" s="24" t="s">
        <v>67</v>
      </c>
      <c r="J13" s="24" t="s">
        <v>68</v>
      </c>
      <c r="K13" s="91" t="s">
        <v>69</v>
      </c>
      <c r="L13" s="91" t="s">
        <v>70</v>
      </c>
      <c r="M13" s="79"/>
    </row>
    <row r="14" spans="2:13" x14ac:dyDescent="0.25">
      <c r="B14" s="117"/>
      <c r="C14" s="118"/>
      <c r="D14" s="118"/>
      <c r="E14" s="118"/>
      <c r="F14" s="118"/>
      <c r="G14" s="119"/>
      <c r="H14" s="118"/>
      <c r="I14" s="118"/>
      <c r="J14" s="118"/>
      <c r="K14" s="118"/>
      <c r="L14" s="119"/>
      <c r="M14" s="111"/>
    </row>
    <row r="15" spans="2:13" x14ac:dyDescent="0.25">
      <c r="B15" s="17"/>
      <c r="C15" s="25"/>
      <c r="D15" s="25"/>
      <c r="E15" s="25"/>
      <c r="F15" s="25"/>
      <c r="G15" s="49"/>
      <c r="H15" s="25"/>
      <c r="I15" s="25"/>
      <c r="J15" s="25"/>
      <c r="K15" s="25"/>
      <c r="L15" s="49"/>
      <c r="M15" s="111"/>
    </row>
    <row r="16" spans="2:13" x14ac:dyDescent="0.25">
      <c r="B16" s="18" t="s">
        <v>22</v>
      </c>
      <c r="C16" s="116">
        <f>SUM(C17:C18)</f>
        <v>3371.5939614969998</v>
      </c>
      <c r="D16" s="116">
        <f>SUM(D17:D18)</f>
        <v>4301.0775480020002</v>
      </c>
      <c r="E16" s="116">
        <f>SUM(E17:E18)</f>
        <v>5902.4541245869996</v>
      </c>
      <c r="F16" s="120">
        <f t="shared" ref="F16:G18" si="0">(D16-C16)/C16</f>
        <v>0.27568076023374605</v>
      </c>
      <c r="G16" s="121">
        <f t="shared" si="0"/>
        <v>0.37231985675982393</v>
      </c>
      <c r="H16" s="116">
        <f>SUM(H17:H18)</f>
        <v>5670.8743305497719</v>
      </c>
      <c r="I16" s="116">
        <f>SUM(I17:I18)</f>
        <v>5361.7988366419995</v>
      </c>
      <c r="J16" s="116">
        <f>SUM(J17:J18)</f>
        <v>4460.9486962210003</v>
      </c>
      <c r="K16" s="120">
        <f t="shared" ref="K16:L18" si="1">(I16-H16)/H16</f>
        <v>-5.4502264711235204E-2</v>
      </c>
      <c r="L16" s="121">
        <f t="shared" si="1"/>
        <v>-0.16801267034948775</v>
      </c>
      <c r="M16" s="120"/>
    </row>
    <row r="17" spans="2:13" x14ac:dyDescent="0.25">
      <c r="B17" s="19" t="s">
        <v>23</v>
      </c>
      <c r="C17" s="58">
        <v>3299.468644048</v>
      </c>
      <c r="D17" s="58">
        <v>4239.5598245170004</v>
      </c>
      <c r="E17" s="58">
        <v>5845.8433530499997</v>
      </c>
      <c r="F17" s="122">
        <f t="shared" si="0"/>
        <v>0.28492199256533507</v>
      </c>
      <c r="G17" s="121">
        <f t="shared" si="0"/>
        <v>0.37887978823744939</v>
      </c>
      <c r="H17" s="58">
        <v>5293.3141078567724</v>
      </c>
      <c r="I17" s="58">
        <v>5147.1786784529995</v>
      </c>
      <c r="J17" s="58">
        <v>4245.1274006359999</v>
      </c>
      <c r="K17" s="122">
        <f t="shared" si="1"/>
        <v>-2.7607549150893314E-2</v>
      </c>
      <c r="L17" s="123">
        <f t="shared" si="1"/>
        <v>-0.17525159590692777</v>
      </c>
      <c r="M17" s="122"/>
    </row>
    <row r="18" spans="2:13" x14ac:dyDescent="0.25">
      <c r="B18" s="19" t="s">
        <v>24</v>
      </c>
      <c r="C18" s="58">
        <v>72.125317449000008</v>
      </c>
      <c r="D18" s="58">
        <v>61.517723484999998</v>
      </c>
      <c r="E18" s="58">
        <v>56.610771536999998</v>
      </c>
      <c r="F18" s="122">
        <f t="shared" si="0"/>
        <v>-0.14707171266872643</v>
      </c>
      <c r="G18" s="121">
        <f t="shared" si="0"/>
        <v>-7.9764849380300498E-2</v>
      </c>
      <c r="H18" s="58">
        <v>377.56022269300001</v>
      </c>
      <c r="I18" s="58">
        <v>214.62015818899999</v>
      </c>
      <c r="J18" s="58">
        <v>215.821295585</v>
      </c>
      <c r="K18" s="122">
        <f>(I18-H18)/H18</f>
        <v>-0.43156046296881512</v>
      </c>
      <c r="L18" s="123">
        <f t="shared" si="1"/>
        <v>5.5965730625464121E-3</v>
      </c>
      <c r="M18" s="122"/>
    </row>
    <row r="19" spans="2:13" x14ac:dyDescent="0.25">
      <c r="B19" s="17"/>
      <c r="C19" s="116"/>
      <c r="D19" s="116"/>
      <c r="E19" s="116"/>
      <c r="F19" s="124"/>
      <c r="G19" s="125"/>
      <c r="H19" s="116"/>
      <c r="I19" s="116"/>
      <c r="J19" s="116"/>
      <c r="K19" s="124"/>
      <c r="L19" s="126"/>
      <c r="M19" s="124"/>
    </row>
    <row r="20" spans="2:13" x14ac:dyDescent="0.25">
      <c r="B20" s="18" t="s">
        <v>25</v>
      </c>
      <c r="C20" s="116">
        <f>SUM(C21:C22)</f>
        <v>4283.0917043660002</v>
      </c>
      <c r="D20" s="116">
        <f>SUM(D21:D22)</f>
        <v>3275.0938164879999</v>
      </c>
      <c r="E20" s="116">
        <f>SUM(E21:E22)</f>
        <v>3583.149443629</v>
      </c>
      <c r="F20" s="120">
        <f>(D20-C20)/C20</f>
        <v>-0.23534352226231589</v>
      </c>
      <c r="G20" s="121">
        <f>(E20-D20)/D20</f>
        <v>9.406009244380642E-2</v>
      </c>
      <c r="H20" s="116">
        <f>SUM(H21:H22)</f>
        <v>13478.154669821999</v>
      </c>
      <c r="I20" s="116">
        <f>SUM(I21:I22)</f>
        <v>12385.404043058999</v>
      </c>
      <c r="J20" s="116">
        <f>SUM(J21:J22)</f>
        <v>13395.114507812001</v>
      </c>
      <c r="K20" s="120">
        <f>(I20-H20)/H20</f>
        <v>-8.1075685324319788E-2</v>
      </c>
      <c r="L20" s="121">
        <f>(J20-I20)/I20</f>
        <v>8.1524224905594508E-2</v>
      </c>
      <c r="M20" s="120"/>
    </row>
    <row r="21" spans="2:13" x14ac:dyDescent="0.25">
      <c r="B21" s="19" t="s">
        <v>23</v>
      </c>
      <c r="C21" s="58">
        <v>4283.0917043660002</v>
      </c>
      <c r="D21" s="58">
        <v>3275.0938164879999</v>
      </c>
      <c r="E21" s="58">
        <v>3583.149443629</v>
      </c>
      <c r="F21" s="122">
        <f>(D21-C21)/C21</f>
        <v>-0.23534352226231589</v>
      </c>
      <c r="G21" s="123">
        <f>(E21-D21)/D21</f>
        <v>9.406009244380642E-2</v>
      </c>
      <c r="H21" s="58">
        <v>13478.154669821999</v>
      </c>
      <c r="I21" s="58">
        <v>12385.404043058999</v>
      </c>
      <c r="J21" s="58">
        <v>13395.114507812001</v>
      </c>
      <c r="K21" s="122">
        <f>(I21-H21)/H21</f>
        <v>-8.1075685324319788E-2</v>
      </c>
      <c r="L21" s="123">
        <f>(J21-I21)/I21</f>
        <v>8.1524224905594508E-2</v>
      </c>
      <c r="M21" s="122"/>
    </row>
    <row r="22" spans="2:13" x14ac:dyDescent="0.25">
      <c r="B22" s="19" t="s">
        <v>24</v>
      </c>
      <c r="C22" s="58">
        <v>0</v>
      </c>
      <c r="D22" s="58">
        <v>0</v>
      </c>
      <c r="E22" s="58">
        <v>0</v>
      </c>
      <c r="F22" s="122" t="s">
        <v>26</v>
      </c>
      <c r="G22" s="123"/>
      <c r="H22" s="58">
        <v>0</v>
      </c>
      <c r="I22" s="58">
        <v>0</v>
      </c>
      <c r="J22" s="58">
        <v>0</v>
      </c>
      <c r="K22" s="122" t="s">
        <v>26</v>
      </c>
      <c r="L22" s="123" t="s">
        <v>26</v>
      </c>
      <c r="M22" s="122"/>
    </row>
    <row r="23" spans="2:13" x14ac:dyDescent="0.25">
      <c r="B23" s="17"/>
      <c r="C23" s="116"/>
      <c r="D23" s="116"/>
      <c r="E23" s="116"/>
      <c r="F23" s="124"/>
      <c r="G23" s="125"/>
      <c r="H23" s="116"/>
      <c r="I23" s="116"/>
      <c r="J23" s="116"/>
      <c r="K23" s="124"/>
      <c r="L23" s="126"/>
      <c r="M23" s="124"/>
    </row>
    <row r="24" spans="2:13" x14ac:dyDescent="0.25">
      <c r="B24" s="18" t="s">
        <v>27</v>
      </c>
      <c r="C24" s="116">
        <f>SUM(C25:C26)</f>
        <v>3254.3584326519999</v>
      </c>
      <c r="D24" s="116">
        <f>SUM(D25:D26)</f>
        <v>2418.03813154</v>
      </c>
      <c r="E24" s="116">
        <f>SUM(E25:E26)</f>
        <v>1832.8615027349999</v>
      </c>
      <c r="F24" s="120">
        <f>(D24-C24)/C24</f>
        <v>-0.25698469250373152</v>
      </c>
      <c r="G24" s="121">
        <f>(E24-D24)/D24</f>
        <v>-0.24200471496796158</v>
      </c>
      <c r="H24" s="116">
        <f>SUM(H25:H26)</f>
        <v>2134.4435105009998</v>
      </c>
      <c r="I24" s="116">
        <f>SUM(I25:I26)</f>
        <v>1310.0721102760001</v>
      </c>
      <c r="J24" s="116">
        <f>SUM(J25:J26)</f>
        <v>1077.948983946</v>
      </c>
      <c r="K24" s="120">
        <f>(I24-H24)/H24</f>
        <v>-0.38622310507130825</v>
      </c>
      <c r="L24" s="121">
        <f>(J24-I24)/I24</f>
        <v>-0.17718347296249018</v>
      </c>
      <c r="M24" s="120"/>
    </row>
    <row r="25" spans="2:13" x14ac:dyDescent="0.25">
      <c r="B25" s="19" t="s">
        <v>23</v>
      </c>
      <c r="C25" s="58">
        <v>3254.3584326519999</v>
      </c>
      <c r="D25" s="58">
        <v>2418.03813154</v>
      </c>
      <c r="E25" s="58">
        <v>1832.8615027349999</v>
      </c>
      <c r="F25" s="122">
        <f>(D25-C25)/C25</f>
        <v>-0.25698469250373152</v>
      </c>
      <c r="G25" s="123">
        <f>(E25-D25)/D25</f>
        <v>-0.24200471496796158</v>
      </c>
      <c r="H25" s="58">
        <v>2134.4435105009998</v>
      </c>
      <c r="I25" s="58">
        <v>1310.0721102760001</v>
      </c>
      <c r="J25" s="58">
        <v>1077.948983946</v>
      </c>
      <c r="K25" s="122">
        <f>(I25-H25)/H25</f>
        <v>-0.38622310507130825</v>
      </c>
      <c r="L25" s="123">
        <f>(J25-I25)/I25</f>
        <v>-0.17718347296249018</v>
      </c>
      <c r="M25" s="122"/>
    </row>
    <row r="26" spans="2:13" x14ac:dyDescent="0.25">
      <c r="B26" s="19" t="s">
        <v>24</v>
      </c>
      <c r="C26" s="58">
        <v>0</v>
      </c>
      <c r="D26" s="58">
        <v>0</v>
      </c>
      <c r="E26" s="58">
        <v>0</v>
      </c>
      <c r="F26" s="122" t="s">
        <v>26</v>
      </c>
      <c r="G26" s="123"/>
      <c r="H26" s="58">
        <v>0</v>
      </c>
      <c r="I26" s="58">
        <v>0</v>
      </c>
      <c r="J26" s="58">
        <v>0</v>
      </c>
      <c r="K26" s="122" t="s">
        <v>26</v>
      </c>
      <c r="L26" s="123" t="s">
        <v>26</v>
      </c>
      <c r="M26" s="122"/>
    </row>
    <row r="27" spans="2:13" x14ac:dyDescent="0.25">
      <c r="B27" s="17"/>
      <c r="C27" s="116"/>
      <c r="D27" s="116"/>
      <c r="E27" s="116"/>
      <c r="F27" s="124"/>
      <c r="G27" s="125"/>
      <c r="H27" s="116"/>
      <c r="I27" s="116"/>
      <c r="J27" s="116"/>
      <c r="K27" s="124"/>
      <c r="L27" s="126"/>
      <c r="M27" s="124"/>
    </row>
    <row r="28" spans="2:13" x14ac:dyDescent="0.25">
      <c r="B28" s="18" t="s">
        <v>28</v>
      </c>
      <c r="C28" s="116">
        <f>SUM(C29:C30)</f>
        <v>15688.565424081</v>
      </c>
      <c r="D28" s="116">
        <f>SUM(D29:D30)</f>
        <v>17885.943819642998</v>
      </c>
      <c r="E28" s="116">
        <f>SUM(E29:E30)</f>
        <v>17191.151529104001</v>
      </c>
      <c r="F28" s="120">
        <f t="shared" ref="F28:G30" si="2">(D28-C28)/C28</f>
        <v>0.14006241719138673</v>
      </c>
      <c r="G28" s="121">
        <f t="shared" si="2"/>
        <v>-3.8845715805947603E-2</v>
      </c>
      <c r="H28" s="116">
        <f>SUM(H29:H30)</f>
        <v>30602.223604898001</v>
      </c>
      <c r="I28" s="116">
        <f>SUM(I29:I30)</f>
        <v>29254.682477561</v>
      </c>
      <c r="J28" s="116">
        <f>SUM(J29:J30)</f>
        <v>28432.125692854999</v>
      </c>
      <c r="K28" s="120">
        <f t="shared" ref="K28:L30" si="3">(I28-H28)/H28</f>
        <v>-4.4034091925311006E-2</v>
      </c>
      <c r="L28" s="121">
        <f t="shared" si="3"/>
        <v>-2.8117098359789774E-2</v>
      </c>
      <c r="M28" s="120"/>
    </row>
    <row r="29" spans="2:13" x14ac:dyDescent="0.25">
      <c r="B29" s="19" t="s">
        <v>23</v>
      </c>
      <c r="C29" s="58">
        <v>2599.367579751</v>
      </c>
      <c r="D29" s="58">
        <v>2408.434992511</v>
      </c>
      <c r="E29" s="58">
        <v>2116.9234576469999</v>
      </c>
      <c r="F29" s="122">
        <f t="shared" si="2"/>
        <v>-7.3453477194745154E-2</v>
      </c>
      <c r="G29" s="123">
        <f t="shared" si="2"/>
        <v>-0.12103774267125823</v>
      </c>
      <c r="H29" s="58">
        <v>13642.023956211</v>
      </c>
      <c r="I29" s="58">
        <v>11936.659247308</v>
      </c>
      <c r="J29" s="58">
        <v>12061.183941855999</v>
      </c>
      <c r="K29" s="122">
        <f t="shared" si="3"/>
        <v>-0.12500818898845095</v>
      </c>
      <c r="L29" s="123">
        <f t="shared" si="3"/>
        <v>1.0432122754621036E-2</v>
      </c>
      <c r="M29" s="122"/>
    </row>
    <row r="30" spans="2:13" x14ac:dyDescent="0.25">
      <c r="B30" s="19" t="s">
        <v>24</v>
      </c>
      <c r="C30" s="58">
        <v>13089.197844329999</v>
      </c>
      <c r="D30" s="58">
        <v>15477.508827132</v>
      </c>
      <c r="E30" s="58">
        <v>15074.228071457001</v>
      </c>
      <c r="F30" s="122">
        <f t="shared" si="2"/>
        <v>0.18246427406829771</v>
      </c>
      <c r="G30" s="123">
        <f t="shared" si="2"/>
        <v>-2.6055921542622557E-2</v>
      </c>
      <c r="H30" s="58">
        <v>16960.199648687001</v>
      </c>
      <c r="I30" s="58">
        <v>17318.023230252998</v>
      </c>
      <c r="J30" s="58">
        <v>16370.941750999</v>
      </c>
      <c r="K30" s="122">
        <f t="shared" si="3"/>
        <v>2.1097840177470951E-2</v>
      </c>
      <c r="L30" s="123">
        <f t="shared" si="3"/>
        <v>-5.468762032837178E-2</v>
      </c>
      <c r="M30" s="122"/>
    </row>
    <row r="31" spans="2:13" x14ac:dyDescent="0.25">
      <c r="B31" s="17"/>
      <c r="C31" s="116"/>
      <c r="D31" s="116"/>
      <c r="E31" s="116"/>
      <c r="F31" s="124"/>
      <c r="G31" s="125"/>
      <c r="H31" s="116"/>
      <c r="I31" s="116"/>
      <c r="J31" s="116"/>
      <c r="K31" s="124"/>
      <c r="L31" s="126"/>
      <c r="M31" s="124"/>
    </row>
    <row r="32" spans="2:13" x14ac:dyDescent="0.25">
      <c r="B32" s="18" t="s">
        <v>29</v>
      </c>
      <c r="C32" s="116">
        <f>SUM(C33:C34)</f>
        <v>9967.6482114749997</v>
      </c>
      <c r="D32" s="116">
        <f>SUM(D33:D34)</f>
        <v>11067.69752754</v>
      </c>
      <c r="E32" s="116">
        <f>SUM(E33:E34)</f>
        <v>10842.041271094</v>
      </c>
      <c r="F32" s="120">
        <f t="shared" ref="F32:G34" si="4">(D32-C32)/C32</f>
        <v>0.11036197232548764</v>
      </c>
      <c r="G32" s="121">
        <f t="shared" si="4"/>
        <v>-2.0388726370999435E-2</v>
      </c>
      <c r="H32" s="116">
        <f>SUM(H33:H34)</f>
        <v>14644.981220858001</v>
      </c>
      <c r="I32" s="116">
        <f>SUM(I33:I34)</f>
        <v>15342.770153531999</v>
      </c>
      <c r="J32" s="116">
        <f>SUM(J33:J34)</f>
        <v>16096.890452287</v>
      </c>
      <c r="K32" s="120">
        <f t="shared" ref="K32:L34" si="5">(I32-H32)/H32</f>
        <v>4.7646966708306752E-2</v>
      </c>
      <c r="L32" s="121">
        <f t="shared" si="5"/>
        <v>4.9151508574310318E-2</v>
      </c>
      <c r="M32" s="120"/>
    </row>
    <row r="33" spans="2:13" x14ac:dyDescent="0.25">
      <c r="B33" s="19" t="s">
        <v>23</v>
      </c>
      <c r="C33" s="58">
        <v>697.41523317899998</v>
      </c>
      <c r="D33" s="58">
        <v>963.42388306600003</v>
      </c>
      <c r="E33" s="58">
        <v>1301.4664239650001</v>
      </c>
      <c r="F33" s="122">
        <f t="shared" si="4"/>
        <v>0.38142076231180588</v>
      </c>
      <c r="G33" s="123">
        <f t="shared" si="4"/>
        <v>0.35087623095164877</v>
      </c>
      <c r="H33" s="58">
        <v>10235.695821214</v>
      </c>
      <c r="I33" s="58">
        <v>11254.583463093999</v>
      </c>
      <c r="J33" s="58">
        <v>12265.709268821</v>
      </c>
      <c r="K33" s="122">
        <f t="shared" si="5"/>
        <v>9.9542587008916647E-2</v>
      </c>
      <c r="L33" s="123">
        <f t="shared" si="5"/>
        <v>8.9841246372438552E-2</v>
      </c>
      <c r="M33" s="122"/>
    </row>
    <row r="34" spans="2:13" x14ac:dyDescent="0.25">
      <c r="B34" s="19" t="s">
        <v>24</v>
      </c>
      <c r="C34" s="58">
        <v>9270.2329782960005</v>
      </c>
      <c r="D34" s="58">
        <v>10104.273644474</v>
      </c>
      <c r="E34" s="58">
        <v>9540.5748471290008</v>
      </c>
      <c r="F34" s="122">
        <f t="shared" si="4"/>
        <v>8.9969763233642946E-2</v>
      </c>
      <c r="G34" s="123">
        <f t="shared" si="4"/>
        <v>-5.5788156296943212E-2</v>
      </c>
      <c r="H34" s="58">
        <v>4409.2853996439999</v>
      </c>
      <c r="I34" s="58">
        <v>4088.1866904379999</v>
      </c>
      <c r="J34" s="58">
        <v>3831.1811834660002</v>
      </c>
      <c r="K34" s="122">
        <f t="shared" si="5"/>
        <v>-7.2823299038870346E-2</v>
      </c>
      <c r="L34" s="123">
        <f t="shared" si="5"/>
        <v>-6.2865403767670081E-2</v>
      </c>
      <c r="M34" s="122"/>
    </row>
    <row r="35" spans="2:13" x14ac:dyDescent="0.25">
      <c r="B35" s="17"/>
      <c r="C35" s="116"/>
      <c r="D35" s="116"/>
      <c r="E35" s="116"/>
      <c r="F35" s="124"/>
      <c r="G35" s="125"/>
      <c r="H35" s="116"/>
      <c r="I35" s="116"/>
      <c r="J35" s="116"/>
      <c r="K35" s="124"/>
      <c r="L35" s="126"/>
      <c r="M35" s="124"/>
    </row>
    <row r="36" spans="2:13" x14ac:dyDescent="0.25">
      <c r="B36" s="18" t="s">
        <v>30</v>
      </c>
      <c r="C36" s="116">
        <f>SUM(C37:C38)</f>
        <v>15583.727383647998</v>
      </c>
      <c r="D36" s="116">
        <f>SUM(D37:D38)</f>
        <v>17166.201275932002</v>
      </c>
      <c r="E36" s="116">
        <f>SUM(E37:E38)</f>
        <v>17705.265112994999</v>
      </c>
      <c r="F36" s="120">
        <f t="shared" ref="F36:G38" si="6">(D36-C36)/C36</f>
        <v>0.10154655900516418</v>
      </c>
      <c r="G36" s="121">
        <f t="shared" si="6"/>
        <v>3.1402628245935524E-2</v>
      </c>
      <c r="H36" s="116">
        <f>SUM(H37:H38)</f>
        <v>8914.8190466769993</v>
      </c>
      <c r="I36" s="116">
        <f>SUM(I37:I38)</f>
        <v>8998.4943792699996</v>
      </c>
      <c r="J36" s="116">
        <f>SUM(J37:J38)</f>
        <v>10358.371757534</v>
      </c>
      <c r="K36" s="120">
        <f t="shared" ref="K36:L38" si="7">(I36-H36)/H36</f>
        <v>9.3860943396479081E-3</v>
      </c>
      <c r="L36" s="121">
        <f t="shared" si="7"/>
        <v>0.15112276798180538</v>
      </c>
      <c r="M36" s="120"/>
    </row>
    <row r="37" spans="2:13" x14ac:dyDescent="0.25">
      <c r="B37" s="19" t="s">
        <v>23</v>
      </c>
      <c r="C37" s="58">
        <v>2403.9435009079998</v>
      </c>
      <c r="D37" s="58">
        <v>2620.2967676220001</v>
      </c>
      <c r="E37" s="58">
        <v>2638.9427738969998</v>
      </c>
      <c r="F37" s="122">
        <f t="shared" si="6"/>
        <v>8.9999314306796682E-2</v>
      </c>
      <c r="G37" s="123">
        <f t="shared" si="6"/>
        <v>7.1159902593482139E-3</v>
      </c>
      <c r="H37" s="58">
        <v>7108.4009072210001</v>
      </c>
      <c r="I37" s="58">
        <v>6831.1800976690001</v>
      </c>
      <c r="J37" s="58">
        <v>7815.8841830820002</v>
      </c>
      <c r="K37" s="122">
        <f t="shared" si="7"/>
        <v>-3.8999039751737685E-2</v>
      </c>
      <c r="L37" s="123">
        <f t="shared" si="7"/>
        <v>0.14414845917310978</v>
      </c>
      <c r="M37" s="122"/>
    </row>
    <row r="38" spans="2:13" x14ac:dyDescent="0.25">
      <c r="B38" s="19" t="s">
        <v>24</v>
      </c>
      <c r="C38" s="58">
        <v>13179.783882739999</v>
      </c>
      <c r="D38" s="58">
        <v>14545.904508310001</v>
      </c>
      <c r="E38" s="58">
        <v>15066.322339098</v>
      </c>
      <c r="F38" s="122">
        <f t="shared" si="6"/>
        <v>0.10365273343814446</v>
      </c>
      <c r="G38" s="123">
        <f t="shared" si="6"/>
        <v>3.5777619087949269E-2</v>
      </c>
      <c r="H38" s="58">
        <v>1806.4181394560001</v>
      </c>
      <c r="I38" s="58">
        <v>2167.3142816009999</v>
      </c>
      <c r="J38" s="58">
        <v>2542.487574452</v>
      </c>
      <c r="K38" s="122">
        <f t="shared" si="7"/>
        <v>0.19978549498715906</v>
      </c>
      <c r="L38" s="123">
        <f t="shared" si="7"/>
        <v>0.17310516339783388</v>
      </c>
      <c r="M38" s="122"/>
    </row>
    <row r="39" spans="2:13" x14ac:dyDescent="0.25">
      <c r="B39" s="17"/>
      <c r="C39" s="116"/>
      <c r="D39" s="116"/>
      <c r="E39" s="116"/>
      <c r="F39" s="124"/>
      <c r="G39" s="125"/>
      <c r="H39" s="116"/>
      <c r="I39" s="116"/>
      <c r="J39" s="116"/>
      <c r="K39" s="124"/>
      <c r="L39" s="126"/>
      <c r="M39" s="124"/>
    </row>
    <row r="40" spans="2:13" x14ac:dyDescent="0.25">
      <c r="B40" s="18" t="s">
        <v>31</v>
      </c>
      <c r="C40" s="116">
        <f t="shared" ref="C40:E40" si="8">C36+C32+C28+C24+C20+C16</f>
        <v>52148.985117718992</v>
      </c>
      <c r="D40" s="116">
        <f t="shared" si="8"/>
        <v>56114.052119145003</v>
      </c>
      <c r="E40" s="116">
        <f t="shared" si="8"/>
        <v>57056.922984144003</v>
      </c>
      <c r="F40" s="120">
        <f t="shared" ref="F40:G42" si="9">(D40-C40)/C40</f>
        <v>7.603344518547063E-2</v>
      </c>
      <c r="G40" s="121">
        <f t="shared" si="9"/>
        <v>1.6802758478340427E-2</v>
      </c>
      <c r="H40" s="116">
        <f>H36+H32+H28+H24+H20+H16</f>
        <v>75445.49638330577</v>
      </c>
      <c r="I40" s="116">
        <f>I36+I32+I28+I24+I20+I16</f>
        <v>72653.22200034</v>
      </c>
      <c r="J40" s="116">
        <f>J36+J32+J28+J24+J20+J16</f>
        <v>73821.400090655006</v>
      </c>
      <c r="K40" s="120">
        <f t="shared" ref="K40:L42" si="10">(I40-H40)/H40</f>
        <v>-3.7010484612354302E-2</v>
      </c>
      <c r="L40" s="121">
        <f t="shared" si="10"/>
        <v>1.6078820156242207E-2</v>
      </c>
      <c r="M40" s="120"/>
    </row>
    <row r="41" spans="2:13" x14ac:dyDescent="0.25">
      <c r="B41" s="19" t="s">
        <v>23</v>
      </c>
      <c r="C41" s="61">
        <f>C37+C33+C29+C25+C21+C17</f>
        <v>16537.645094904001</v>
      </c>
      <c r="D41" s="61">
        <f>D37+D33+D29+D25+D21+D17</f>
        <v>15924.847415744</v>
      </c>
      <c r="E41" s="61">
        <f>E37+E33+E29+E25+E21+E17</f>
        <v>17319.186954923</v>
      </c>
      <c r="F41" s="122">
        <f t="shared" si="9"/>
        <v>-3.7054712182016294E-2</v>
      </c>
      <c r="G41" s="121">
        <f t="shared" si="9"/>
        <v>8.7557481888366165E-2</v>
      </c>
      <c r="H41" s="61">
        <f t="shared" ref="H41:J42" si="11">H37+H33+H29+H25+H21+H17</f>
        <v>51892.032972825771</v>
      </c>
      <c r="I41" s="61">
        <f t="shared" si="11"/>
        <v>48865.077639858995</v>
      </c>
      <c r="J41" s="61">
        <f t="shared" si="11"/>
        <v>50860.968286153002</v>
      </c>
      <c r="K41" s="122">
        <f t="shared" si="10"/>
        <v>-5.8331793139650118E-2</v>
      </c>
      <c r="L41" s="123">
        <f t="shared" si="10"/>
        <v>4.0844929399354295E-2</v>
      </c>
      <c r="M41" s="122"/>
    </row>
    <row r="42" spans="2:13" ht="15.75" thickBot="1" x14ac:dyDescent="0.3">
      <c r="B42" s="20" t="s">
        <v>24</v>
      </c>
      <c r="C42" s="127">
        <f t="shared" ref="C42:E42" si="12">C38+C34+C30+C26+C22+C18</f>
        <v>35611.340022814999</v>
      </c>
      <c r="D42" s="127">
        <f t="shared" si="12"/>
        <v>40189.204703400996</v>
      </c>
      <c r="E42" s="127">
        <f t="shared" si="12"/>
        <v>39737.736029221007</v>
      </c>
      <c r="F42" s="128">
        <f t="shared" si="9"/>
        <v>0.12855075595731899</v>
      </c>
      <c r="G42" s="129">
        <f t="shared" si="9"/>
        <v>-1.1233580696902504E-2</v>
      </c>
      <c r="H42" s="127">
        <f t="shared" si="11"/>
        <v>23553.463410479999</v>
      </c>
      <c r="I42" s="127">
        <f t="shared" si="11"/>
        <v>23788.144360480997</v>
      </c>
      <c r="J42" s="127">
        <f t="shared" si="11"/>
        <v>22960.431804502001</v>
      </c>
      <c r="K42" s="128">
        <f t="shared" si="10"/>
        <v>9.9637554745591432E-3</v>
      </c>
      <c r="L42" s="130">
        <f t="shared" si="10"/>
        <v>-3.4795171217897387E-2</v>
      </c>
      <c r="M42" s="122"/>
    </row>
    <row r="43" spans="2:13" x14ac:dyDescent="0.25">
      <c r="B43" s="21"/>
      <c r="C43" s="50"/>
      <c r="D43" s="50"/>
      <c r="E43" s="50"/>
      <c r="F43" s="62"/>
      <c r="G43" s="62"/>
      <c r="H43" s="50"/>
      <c r="I43" s="50"/>
      <c r="J43" s="50"/>
      <c r="K43" s="62"/>
      <c r="L43" s="62"/>
      <c r="M43" s="62"/>
    </row>
    <row r="44" spans="2:13" ht="15.75" thickBot="1" x14ac:dyDescent="0.3">
      <c r="B44" s="79"/>
      <c r="C44" s="41"/>
      <c r="D44" s="80"/>
      <c r="E44" s="80"/>
      <c r="F44" s="81"/>
      <c r="G44" s="111"/>
      <c r="H44" s="143"/>
      <c r="I44" s="143"/>
      <c r="J44" s="143"/>
      <c r="K44" s="25"/>
      <c r="L44" s="25"/>
      <c r="M44" s="25"/>
    </row>
    <row r="45" spans="2:13" ht="16.5" thickBot="1" x14ac:dyDescent="0.3">
      <c r="B45" s="14"/>
      <c r="C45" s="82"/>
      <c r="D45" s="24" t="s">
        <v>66</v>
      </c>
      <c r="E45" s="24" t="s">
        <v>67</v>
      </c>
      <c r="F45" s="24" t="s">
        <v>68</v>
      </c>
      <c r="G45" s="144"/>
      <c r="K45" s="131"/>
      <c r="L45" s="131"/>
      <c r="M45" s="131"/>
    </row>
    <row r="46" spans="2:13" ht="16.5" customHeight="1" x14ac:dyDescent="0.25">
      <c r="B46" s="22" t="s">
        <v>32</v>
      </c>
      <c r="C46" s="83"/>
      <c r="D46" s="84">
        <f>C40-H40</f>
        <v>-23296.511265586778</v>
      </c>
      <c r="E46" s="84">
        <f>D40-I40</f>
        <v>-16539.169881194997</v>
      </c>
      <c r="F46" s="63">
        <f>E40-J40</f>
        <v>-16764.477106511004</v>
      </c>
      <c r="H46" s="112"/>
      <c r="I46" s="112"/>
      <c r="J46" s="112"/>
      <c r="K46" s="112"/>
      <c r="L46" s="145"/>
      <c r="M46" s="145"/>
    </row>
    <row r="47" spans="2:13" x14ac:dyDescent="0.25">
      <c r="B47" s="19" t="s">
        <v>23</v>
      </c>
      <c r="D47" s="116">
        <f>C41-H41</f>
        <v>-35354.38787792177</v>
      </c>
      <c r="E47" s="61">
        <f t="shared" ref="D47:F48" si="13">D41-I41</f>
        <v>-32940.230224114996</v>
      </c>
      <c r="F47" s="63">
        <f t="shared" si="13"/>
        <v>-33541.781331229999</v>
      </c>
      <c r="H47" s="112"/>
      <c r="I47" s="112"/>
      <c r="J47" s="112"/>
      <c r="K47" s="112"/>
      <c r="L47" s="140"/>
      <c r="M47" s="140"/>
    </row>
    <row r="48" spans="2:13" x14ac:dyDescent="0.25">
      <c r="B48" s="19" t="s">
        <v>24</v>
      </c>
      <c r="D48" s="61">
        <f t="shared" si="13"/>
        <v>12057.876612335</v>
      </c>
      <c r="E48" s="61">
        <f t="shared" si="13"/>
        <v>16401.060342919998</v>
      </c>
      <c r="F48" s="63">
        <f>E42-J42</f>
        <v>16777.304224719006</v>
      </c>
      <c r="H48" s="112"/>
      <c r="I48" s="112"/>
      <c r="J48" s="112"/>
      <c r="K48" s="112"/>
      <c r="L48" s="140"/>
      <c r="M48" s="140"/>
    </row>
    <row r="49" spans="2:13" x14ac:dyDescent="0.25">
      <c r="B49" s="19"/>
      <c r="D49" s="61"/>
      <c r="E49" s="61"/>
      <c r="F49" s="63"/>
      <c r="H49" s="112"/>
      <c r="I49" s="112"/>
      <c r="J49" s="112"/>
      <c r="K49" s="112"/>
      <c r="L49" s="140"/>
      <c r="M49" s="140"/>
    </row>
    <row r="50" spans="2:13" x14ac:dyDescent="0.25">
      <c r="B50" s="18" t="s">
        <v>33</v>
      </c>
      <c r="D50" s="64">
        <f t="shared" ref="D50:F52" si="14">C40/H40</f>
        <v>0.69121402360152384</v>
      </c>
      <c r="E50" s="64">
        <f t="shared" si="14"/>
        <v>0.77235462618412709</v>
      </c>
      <c r="F50" s="65">
        <f t="shared" si="14"/>
        <v>0.77290491529659833</v>
      </c>
      <c r="H50" s="112"/>
      <c r="I50" s="112"/>
      <c r="J50" s="112"/>
      <c r="K50" s="112"/>
      <c r="L50" s="145"/>
      <c r="M50" s="145"/>
    </row>
    <row r="51" spans="2:13" x14ac:dyDescent="0.25">
      <c r="B51" s="19" t="s">
        <v>23</v>
      </c>
      <c r="D51" s="64">
        <f t="shared" si="14"/>
        <v>0.31869333590310955</v>
      </c>
      <c r="E51" s="64">
        <f t="shared" si="14"/>
        <v>0.32589424155041519</v>
      </c>
      <c r="F51" s="65">
        <f t="shared" si="14"/>
        <v>0.34052019728531557</v>
      </c>
      <c r="H51" s="112"/>
      <c r="I51" s="112"/>
      <c r="J51" s="112"/>
      <c r="K51" s="112"/>
      <c r="L51" s="145"/>
      <c r="M51" s="145"/>
    </row>
    <row r="52" spans="2:13" ht="15.75" thickBot="1" x14ac:dyDescent="0.3">
      <c r="B52" s="20" t="s">
        <v>24</v>
      </c>
      <c r="C52" s="85"/>
      <c r="D52" s="66">
        <f t="shared" si="14"/>
        <v>1.5119364571653571</v>
      </c>
      <c r="E52" s="66">
        <f t="shared" si="14"/>
        <v>1.6894636292087968</v>
      </c>
      <c r="F52" s="67">
        <f t="shared" si="14"/>
        <v>1.7307050828821682</v>
      </c>
      <c r="H52" s="112"/>
      <c r="I52" s="112"/>
      <c r="J52" s="112"/>
      <c r="K52" s="112"/>
      <c r="L52" s="145"/>
      <c r="M52" s="145"/>
    </row>
  </sheetData>
  <mergeCells count="3">
    <mergeCell ref="B8:L8"/>
    <mergeCell ref="B9:L9"/>
    <mergeCell ref="H11:L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cp:lastPrinted>2023-03-08T13:41:15Z</cp:lastPrinted>
  <dcterms:created xsi:type="dcterms:W3CDTF">2015-06-05T18:19:34Z</dcterms:created>
  <dcterms:modified xsi:type="dcterms:W3CDTF">2024-12-06T15:16:57Z</dcterms:modified>
</cp:coreProperties>
</file>