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Commerce\Année-2023\Rst-comext\Rst-5mois 2023\"/>
    </mc:Choice>
  </mc:AlternateContent>
  <xr:revisionPtr revIDLastSave="0" documentId="13_ncr:1_{01924928-0E43-48EC-AF6A-8D87C46A756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Ensemble" sheetId="5" r:id="rId1"/>
    <sheet name="GP" sheetId="1" r:id="rId2"/>
    <sheet name="GSA" sheetId="2" r:id="rId3"/>
    <sheet name="TYPE" sheetId="3" r:id="rId4"/>
    <sheet name="PPX" sheetId="6" r:id="rId5"/>
    <sheet name="PPM" sheetId="7" r:id="rId6"/>
  </sheets>
  <definedNames>
    <definedName name="_xlnm.Print_Area" localSheetId="3">TYPE!$A$1:$L$50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C48" i="5"/>
  <c r="B48" i="5"/>
  <c r="D47" i="5"/>
  <c r="C47" i="5"/>
  <c r="B47" i="5"/>
  <c r="F45" i="5"/>
  <c r="E45" i="5"/>
  <c r="F44" i="5"/>
  <c r="E44" i="5"/>
  <c r="D40" i="5"/>
  <c r="C40" i="5"/>
  <c r="B40" i="5"/>
  <c r="D39" i="5"/>
  <c r="C39" i="5"/>
  <c r="B39" i="5"/>
  <c r="F37" i="5"/>
  <c r="E37" i="5"/>
  <c r="F36" i="5"/>
  <c r="E36" i="5"/>
  <c r="B24" i="5"/>
  <c r="B23" i="5"/>
  <c r="F21" i="5"/>
  <c r="E21" i="5"/>
  <c r="D21" i="5"/>
  <c r="C21" i="5"/>
  <c r="B21" i="5"/>
  <c r="D20" i="5"/>
  <c r="D24" i="5" s="1"/>
  <c r="C20" i="5"/>
  <c r="C23" i="5" s="1"/>
  <c r="B20" i="5"/>
  <c r="D23" i="5" l="1"/>
  <c r="E20" i="5"/>
  <c r="F20" i="5"/>
  <c r="C24" i="5"/>
  <c r="E52" i="3" l="1"/>
  <c r="J43" i="3"/>
  <c r="I43" i="3"/>
  <c r="K43" i="3" s="1"/>
  <c r="H43" i="3"/>
  <c r="G43" i="3"/>
  <c r="D43" i="3"/>
  <c r="E53" i="3" s="1"/>
  <c r="C43" i="3"/>
  <c r="E43" i="3" s="1"/>
  <c r="B43" i="3"/>
  <c r="C53" i="3" s="1"/>
  <c r="I42" i="3"/>
  <c r="E48" i="3" s="1"/>
  <c r="H42" i="3"/>
  <c r="D48" i="3" s="1"/>
  <c r="G42" i="3"/>
  <c r="C48" i="3" s="1"/>
  <c r="D42" i="3"/>
  <c r="C42" i="3"/>
  <c r="D52" i="3" s="1"/>
  <c r="B42" i="3"/>
  <c r="C52" i="3" s="1"/>
  <c r="K39" i="3"/>
  <c r="J39" i="3"/>
  <c r="F39" i="3"/>
  <c r="E39" i="3"/>
  <c r="K38" i="3"/>
  <c r="J38" i="3"/>
  <c r="F38" i="3"/>
  <c r="E38" i="3"/>
  <c r="K37" i="3"/>
  <c r="I37" i="3"/>
  <c r="I41" i="3" s="1"/>
  <c r="K41" i="3" s="1"/>
  <c r="H37" i="3"/>
  <c r="G37" i="3"/>
  <c r="G41" i="3" s="1"/>
  <c r="E37" i="3"/>
  <c r="D37" i="3"/>
  <c r="F37" i="3" s="1"/>
  <c r="C37" i="3"/>
  <c r="B37" i="3"/>
  <c r="B41" i="3" s="1"/>
  <c r="K35" i="3"/>
  <c r="J35" i="3"/>
  <c r="F35" i="3"/>
  <c r="E35" i="3"/>
  <c r="K34" i="3"/>
  <c r="J34" i="3"/>
  <c r="F34" i="3"/>
  <c r="E34" i="3"/>
  <c r="K33" i="3"/>
  <c r="J33" i="3"/>
  <c r="I33" i="3"/>
  <c r="H33" i="3"/>
  <c r="H41" i="3" s="1"/>
  <c r="G33" i="3"/>
  <c r="F33" i="3"/>
  <c r="E33" i="3"/>
  <c r="D33" i="3"/>
  <c r="C33" i="3"/>
  <c r="C41" i="3" s="1"/>
  <c r="B33" i="3"/>
  <c r="K31" i="3"/>
  <c r="J31" i="3"/>
  <c r="F31" i="3"/>
  <c r="E31" i="3"/>
  <c r="K30" i="3"/>
  <c r="J30" i="3"/>
  <c r="F30" i="3"/>
  <c r="E30" i="3"/>
  <c r="K29" i="3"/>
  <c r="I29" i="3"/>
  <c r="H29" i="3"/>
  <c r="G29" i="3"/>
  <c r="J29" i="3" s="1"/>
  <c r="E29" i="3"/>
  <c r="D29" i="3"/>
  <c r="F29" i="3" s="1"/>
  <c r="C29" i="3"/>
  <c r="B29" i="3"/>
  <c r="K26" i="3"/>
  <c r="J26" i="3"/>
  <c r="F26" i="3"/>
  <c r="E26" i="3"/>
  <c r="I25" i="3"/>
  <c r="H25" i="3"/>
  <c r="K25" i="3" s="1"/>
  <c r="G25" i="3"/>
  <c r="F25" i="3"/>
  <c r="D25" i="3"/>
  <c r="C25" i="3"/>
  <c r="E25" i="3" s="1"/>
  <c r="B25" i="3"/>
  <c r="K22" i="3"/>
  <c r="J22" i="3"/>
  <c r="F22" i="3"/>
  <c r="E22" i="3"/>
  <c r="I21" i="3"/>
  <c r="K21" i="3" s="1"/>
  <c r="H21" i="3"/>
  <c r="J21" i="3" s="1"/>
  <c r="G21" i="3"/>
  <c r="D21" i="3"/>
  <c r="F21" i="3" s="1"/>
  <c r="C21" i="3"/>
  <c r="E21" i="3" s="1"/>
  <c r="B21" i="3"/>
  <c r="K19" i="3"/>
  <c r="J19" i="3"/>
  <c r="F19" i="3"/>
  <c r="E19" i="3"/>
  <c r="K18" i="3"/>
  <c r="J18" i="3"/>
  <c r="F18" i="3"/>
  <c r="E18" i="3"/>
  <c r="J17" i="3"/>
  <c r="I17" i="3"/>
  <c r="K17" i="3" s="1"/>
  <c r="H17" i="3"/>
  <c r="G17" i="3"/>
  <c r="D17" i="3"/>
  <c r="F17" i="3" s="1"/>
  <c r="C17" i="3"/>
  <c r="E17" i="3" s="1"/>
  <c r="B17" i="3"/>
  <c r="D47" i="3" l="1"/>
  <c r="D51" i="3"/>
  <c r="E41" i="3"/>
  <c r="J41" i="3"/>
  <c r="C47" i="3"/>
  <c r="C51" i="3"/>
  <c r="D53" i="3"/>
  <c r="J25" i="3"/>
  <c r="F43" i="3"/>
  <c r="C49" i="3"/>
  <c r="E42" i="3"/>
  <c r="D49" i="3"/>
  <c r="J37" i="3"/>
  <c r="D41" i="3"/>
  <c r="F42" i="3"/>
  <c r="E49" i="3"/>
  <c r="J42" i="3"/>
  <c r="K42" i="3"/>
  <c r="E47" i="3" l="1"/>
  <c r="F41" i="3"/>
  <c r="E51" i="3"/>
</calcChain>
</file>

<file path=xl/sharedStrings.xml><?xml version="1.0" encoding="utf-8"?>
<sst xmlns="http://schemas.openxmlformats.org/spreadsheetml/2006/main" count="310" uniqueCount="173">
  <si>
    <t>BALANCE COMMERCIALE</t>
  </si>
  <si>
    <t>GROUPES DE PRODUITS</t>
  </si>
  <si>
    <t>Var : en %</t>
  </si>
  <si>
    <t>2022/2021</t>
  </si>
  <si>
    <t>2023/2022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</si>
  <si>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</si>
  <si>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</si>
  <si>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</si>
  <si>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</si>
  <si>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</si>
  <si>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</si>
  <si>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</si>
  <si>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</si>
  <si>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</si>
  <si>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</si>
  <si>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</si>
  <si>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</si>
  <si>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</si>
  <si>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TYPE D'UTILISATION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</si>
  <si>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</si>
  <si>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</si>
  <si>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</si>
  <si>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</si>
  <si>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</si>
  <si>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</si>
  <si>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</si>
  <si>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</si>
  <si>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</si>
  <si>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</si>
  <si>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</si>
  <si>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</si>
  <si>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</si>
  <si>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</si>
  <si>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</si>
  <si>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 xml:space="preserve"> 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</si>
  <si>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</si>
  <si>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</si>
  <si>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</si>
  <si>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</si>
  <si>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</si>
  <si>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</si>
  <si>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</si>
  <si>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</si>
  <si>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</si>
  <si>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</si>
  <si>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</si>
  <si>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</si>
  <si>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</si>
  <si>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</si>
  <si>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</si>
  <si>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</si>
  <si>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</si>
  <si>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</si>
  <si>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</si>
  <si>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</si>
  <si>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</si>
  <si>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</si>
  <si>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</si>
  <si>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</si>
  <si>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 xml:space="preserve">Exportations </t>
  </si>
  <si>
    <t>5 mois</t>
  </si>
  <si>
    <t xml:space="preserve">  5 MOIS 2 0 2 3</t>
  </si>
  <si>
    <t xml:space="preserve"> 5mois2021</t>
  </si>
  <si>
    <t xml:space="preserve"> 5mois2022</t>
  </si>
  <si>
    <t xml:space="preserve"> 5mois2023</t>
  </si>
  <si>
    <t xml:space="preserve"> 5 mois2023</t>
  </si>
  <si>
    <t xml:space="preserve">  5 Mois 2 0 2 3</t>
  </si>
  <si>
    <t xml:space="preserve"> 22/21</t>
  </si>
  <si>
    <t xml:space="preserve"> 23/22</t>
  </si>
  <si>
    <t>5 MOIS 2023</t>
  </si>
  <si>
    <t>5mois2021</t>
  </si>
  <si>
    <t>5mois2022</t>
  </si>
  <si>
    <t>5mois2023</t>
  </si>
  <si>
    <t xml:space="preserve"> PRINCIPAUX  PRODUITS EXPORTES PAR GROUPEMENT SECTORIEL D'ACTIVITE</t>
  </si>
  <si>
    <t>PRODUITS</t>
  </si>
  <si>
    <t>5 Mois 2022</t>
  </si>
  <si>
    <t>5 Mois 2023</t>
  </si>
  <si>
    <t>en 1000T</t>
  </si>
  <si>
    <t>en MD</t>
  </si>
  <si>
    <t>PRODUITS AGRO-ALIMENTAIRES</t>
  </si>
  <si>
    <t>HUILES D'OLIVES</t>
  </si>
  <si>
    <t>POISSONS CRUSTACES MOLLUSQUES</t>
  </si>
  <si>
    <t>DATTES</t>
  </si>
  <si>
    <t>AGRUMES</t>
  </si>
  <si>
    <t>ENERGIE ET LUBRIFIANTS</t>
  </si>
  <si>
    <t>PETROLE BRUT</t>
  </si>
  <si>
    <t>PRODUITS RAFFINES</t>
  </si>
  <si>
    <t>MINES , PHOSPHATES ET DERIVES</t>
  </si>
  <si>
    <t>PHOSPHATE  BRUT</t>
  </si>
  <si>
    <t>ACIDE PHOSPHORIQUE</t>
  </si>
  <si>
    <t>D.A.P</t>
  </si>
  <si>
    <t>SUPERPHOSPHATE TRIPLE</t>
  </si>
  <si>
    <t>AUTRES PRODUITS PHOSPHATES</t>
  </si>
  <si>
    <t>SEL</t>
  </si>
  <si>
    <t>ZINC</t>
  </si>
  <si>
    <t>TEXTILES HABILLEMENTS ET CUIRS</t>
  </si>
  <si>
    <t>BONNETERIE</t>
  </si>
  <si>
    <t>CONFECTION</t>
  </si>
  <si>
    <t>TISSUS</t>
  </si>
  <si>
    <t>TAPIS  D'ARTISANAT</t>
  </si>
  <si>
    <t>TIGES DE CHAUSSURES</t>
  </si>
  <si>
    <t>CHAUSSURES</t>
  </si>
  <si>
    <t>OUVRAGES EN CUIR</t>
  </si>
  <si>
    <t>I.M.E ET  AUTRES INDUSTRIES</t>
  </si>
  <si>
    <t>CIMENTS</t>
  </si>
  <si>
    <t>PATES A PAPIER</t>
  </si>
  <si>
    <t>HUILES ESSENTIELLES ET PARFUMERIE</t>
  </si>
  <si>
    <t>PRODUITS PHARMACEUTIQUES</t>
  </si>
  <si>
    <t xml:space="preserve">OUVRAGES EN PLASTIQUE </t>
  </si>
  <si>
    <t>PNEUMATIQUES</t>
  </si>
  <si>
    <t>PRODUITS CERAMIQUES</t>
  </si>
  <si>
    <t>FILS ET CABLES ELECTRIQUES</t>
  </si>
  <si>
    <t>TRANSFORMATEURS</t>
  </si>
  <si>
    <t>REFRIGERATEURS, APP. DE PROD. FROID.</t>
  </si>
  <si>
    <t>CHASSIS  ET PIECES DETACHEES</t>
  </si>
  <si>
    <t>PRINCIPAUX  PRODUITS  IMPORTES PAR GROUPEMENT SECTORIEL D'ACTIVITE</t>
  </si>
  <si>
    <t>BLE DUR</t>
  </si>
  <si>
    <t>BLE TENDRE</t>
  </si>
  <si>
    <t>ORGE</t>
  </si>
  <si>
    <t>MAIS</t>
  </si>
  <si>
    <t>POMME DE TERRE</t>
  </si>
  <si>
    <t>CAFE</t>
  </si>
  <si>
    <t>THE</t>
  </si>
  <si>
    <t>VIANDES</t>
  </si>
  <si>
    <t>LAITS ET DERIVES</t>
  </si>
  <si>
    <t>HUILES VEGETALES</t>
  </si>
  <si>
    <t>SUCRE</t>
  </si>
  <si>
    <t>TOURTEAUX DE SOJA</t>
  </si>
  <si>
    <t>TABAC BRUT</t>
  </si>
  <si>
    <t>GAZ NATUREL</t>
  </si>
  <si>
    <t>HOUILLE ET COKE</t>
  </si>
  <si>
    <t>SOUFRE</t>
  </si>
  <si>
    <t>AMMONIAC</t>
  </si>
  <si>
    <t>TEXTILES , HABILLEMENTS ET CUIRS</t>
  </si>
  <si>
    <t>COTON EN MASSE</t>
  </si>
  <si>
    <t>FILS ET FILES</t>
  </si>
  <si>
    <t>ARTICLES EN TEXTILE</t>
  </si>
  <si>
    <t>CUIR ET PEAUX</t>
  </si>
  <si>
    <t>TRANSPORT</t>
  </si>
  <si>
    <t>TRACTEURS</t>
  </si>
  <si>
    <t>CAMIONS</t>
  </si>
  <si>
    <t>BUS ET CARS</t>
  </si>
  <si>
    <t>VOITURES DE TOURISME</t>
  </si>
  <si>
    <t>CHASSIS ET CARROSSERIES</t>
  </si>
  <si>
    <t xml:space="preserve">AUTRES MATERIELS DE TRANSPORT </t>
  </si>
  <si>
    <t>I.M.E ET AUTRES INDUSTRIES</t>
  </si>
  <si>
    <t>TABACS  FABRIQUES</t>
  </si>
  <si>
    <t>MATIERES EN PLASTIQUE</t>
  </si>
  <si>
    <t>AUTRES PRODUITS CHIMIQUES</t>
  </si>
  <si>
    <t>PRODUITS DE PEINTURES</t>
  </si>
  <si>
    <t>OUVRAGES EN CAOUTCHOUC</t>
  </si>
  <si>
    <t>BOIS</t>
  </si>
  <si>
    <t>PAPIERS ET CARTONS</t>
  </si>
  <si>
    <t>LIVRES  ET ARTICLES DE LIBRAIRIE</t>
  </si>
  <si>
    <t xml:space="preserve">FER  ET ACIERS </t>
  </si>
  <si>
    <t>TUBES ET TUYAUX</t>
  </si>
  <si>
    <t>CUIVRE</t>
  </si>
  <si>
    <t>ALUMINIUM</t>
  </si>
  <si>
    <t>ROULEMENTS ROBINETTERIE</t>
  </si>
  <si>
    <t>POMPES</t>
  </si>
  <si>
    <t>GENERATEURS TRANSFORMATEURS</t>
  </si>
  <si>
    <t>TURBINES A GAZ</t>
  </si>
  <si>
    <t>ENGINS AGRICOLES</t>
  </si>
  <si>
    <t>MACHINES I.A.A</t>
  </si>
  <si>
    <t>MACHINES TEXTILES</t>
  </si>
  <si>
    <t>MACHINES POUR INDUSTRIES DE PAPIERS</t>
  </si>
  <si>
    <t>MACHINES POUR L'IMPRESSION</t>
  </si>
  <si>
    <t>LAMPES  ET TUBES CATHODIQUES</t>
  </si>
  <si>
    <t>APPAREILS DE TELECOM</t>
  </si>
  <si>
    <t>APPAREILS DE MANUTENTIONS</t>
  </si>
  <si>
    <t>APPAREILS INFORMATIQUES</t>
  </si>
  <si>
    <t>OPTIQUES ET APPAREILS SCIENTIFIQUES</t>
  </si>
  <si>
    <t>JOUET, JEUX  ET ARTICLES DE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</si>
</sst>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0.0000"/>
    <numFmt numFmtId="168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0"/>
      <name val="MS Sans Serif"/>
      <family val="2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2"/>
      <name val="MS Sans Serif"/>
      <family val="2"/>
    </font>
    <font>
      <b/>
      <sz val="10"/>
      <name val="MS Sans Serif"/>
      <family val="2"/>
    </font>
    <font>
      <b/>
      <sz val="10"/>
      <name val="Helvetica"/>
      <charset val="178"/>
    </font>
    <font>
      <sz val="14"/>
      <name val="MS Sans Serif"/>
      <family val="2"/>
    </font>
    <font>
      <b/>
      <i/>
      <sz val="10"/>
      <color indexed="18"/>
      <name val="Helvetica"/>
    </font>
    <font>
      <b/>
      <sz val="11"/>
      <color indexed="18"/>
      <name val="Times New Roman"/>
      <family val="1"/>
    </font>
    <font>
      <sz val="10"/>
      <color indexed="18"/>
      <name val="Helvetica"/>
    </font>
    <font>
      <sz val="10"/>
      <color indexed="18"/>
      <name val="MS Sans Serif"/>
      <family val="2"/>
    </font>
    <font>
      <sz val="10"/>
      <color indexed="18"/>
      <name val="Times New Roman"/>
      <family val="1"/>
    </font>
    <font>
      <b/>
      <sz val="10"/>
      <color indexed="18"/>
      <name val="MS Sans Serif"/>
      <family val="2"/>
    </font>
    <font>
      <b/>
      <sz val="10"/>
      <color indexed="18"/>
      <name val="Helvetica"/>
    </font>
    <font>
      <b/>
      <i/>
      <sz val="10"/>
      <color indexed="18"/>
      <name val="Times New Roman"/>
      <family val="1"/>
    </font>
    <font>
      <b/>
      <sz val="11"/>
      <color indexed="18"/>
      <name val="MS Sans Serif"/>
      <family val="2"/>
    </font>
    <font>
      <b/>
      <sz val="10"/>
      <name val="Helvetica"/>
    </font>
    <font>
      <b/>
      <sz val="14"/>
      <name val="MS Sans Serif"/>
      <family val="2"/>
    </font>
    <font>
      <b/>
      <i/>
      <sz val="10"/>
      <color indexed="18"/>
      <name val="Helvetica"/>
      <charset val="178"/>
    </font>
    <font>
      <sz val="10"/>
      <color indexed="18"/>
      <name val="Helvetica"/>
      <charset val="178"/>
    </font>
    <font>
      <b/>
      <sz val="10"/>
      <color indexed="18"/>
      <name val="Helvetica"/>
      <charset val="178"/>
    </font>
    <font>
      <b/>
      <sz val="12"/>
      <color indexed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  <bgColor indexed="9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gray125">
        <fgColor indexed="8"/>
        <bgColor indexed="9"/>
      </patternFill>
    </fill>
    <fill>
      <patternFill patternType="gray125">
        <fgColor indexed="12"/>
        <bgColor indexed="9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10" xfId="0" applyBorder="1"/>
    <xf numFmtId="0" fontId="9" fillId="0" borderId="7" xfId="0" applyFont="1" applyBorder="1" applyAlignment="1">
      <alignment vertical="center"/>
    </xf>
    <xf numFmtId="0" fontId="8" fillId="0" borderId="10" xfId="0" applyFont="1" applyBorder="1"/>
    <xf numFmtId="0" fontId="8" fillId="0" borderId="0" xfId="0" applyFont="1"/>
    <xf numFmtId="0" fontId="9" fillId="0" borderId="15" xfId="0" applyFont="1" applyBorder="1" applyAlignment="1">
      <alignment vertical="center"/>
    </xf>
    <xf numFmtId="0" fontId="13" fillId="0" borderId="0" xfId="0" applyFont="1"/>
    <xf numFmtId="0" fontId="7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5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/>
    <xf numFmtId="0" fontId="10" fillId="0" borderId="17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17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9" xfId="0" applyBorder="1"/>
    <xf numFmtId="166" fontId="0" fillId="0" borderId="0" xfId="0" applyNumberFormat="1"/>
    <xf numFmtId="0" fontId="8" fillId="0" borderId="7" xfId="0" applyFont="1" applyBorder="1"/>
    <xf numFmtId="164" fontId="0" fillId="0" borderId="0" xfId="0" applyNumberFormat="1"/>
    <xf numFmtId="2" fontId="0" fillId="0" borderId="0" xfId="0" applyNumberFormat="1"/>
    <xf numFmtId="0" fontId="3" fillId="2" borderId="0" xfId="0" applyFont="1" applyFill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17" fontId="10" fillId="0" borderId="1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7" fillId="0" borderId="11" xfId="0" applyFont="1" applyBorder="1"/>
    <xf numFmtId="0" fontId="17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168" fontId="18" fillId="7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1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9" fontId="9" fillId="0" borderId="0" xfId="1" applyFont="1" applyBorder="1" applyAlignment="1">
      <alignment horizontal="center"/>
    </xf>
    <xf numFmtId="9" fontId="9" fillId="0" borderId="9" xfId="1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7" fontId="10" fillId="0" borderId="20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" fontId="9" fillId="0" borderId="9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8" fontId="0" fillId="0" borderId="13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9" fillId="0" borderId="12" xfId="0" applyFont="1" applyBorder="1"/>
    <xf numFmtId="17" fontId="4" fillId="0" borderId="22" xfId="0" applyNumberFormat="1" applyFont="1" applyBorder="1" applyAlignment="1">
      <alignment horizontal="center"/>
    </xf>
    <xf numFmtId="0" fontId="0" fillId="0" borderId="1" xfId="0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0" fillId="0" borderId="2" xfId="0" applyBorder="1"/>
    <xf numFmtId="165" fontId="9" fillId="0" borderId="2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7" fontId="0" fillId="0" borderId="0" xfId="0" applyNumberFormat="1"/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/>
    <xf numFmtId="0" fontId="21" fillId="8" borderId="0" xfId="0" quotePrefix="1" applyFont="1" applyFill="1" applyAlignment="1">
      <alignment horizontal="center"/>
    </xf>
    <xf numFmtId="0" fontId="22" fillId="0" borderId="0" xfId="0" applyFont="1"/>
    <xf numFmtId="0" fontId="23" fillId="0" borderId="2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0" borderId="26" xfId="0" applyFont="1" applyBorder="1"/>
    <xf numFmtId="0" fontId="24" fillId="0" borderId="0" xfId="0" applyFont="1" applyAlignment="1">
      <alignment horizontal="right"/>
    </xf>
    <xf numFmtId="0" fontId="24" fillId="0" borderId="27" xfId="0" applyFont="1" applyBorder="1" applyAlignment="1">
      <alignment horizontal="right"/>
    </xf>
    <xf numFmtId="0" fontId="26" fillId="9" borderId="26" xfId="0" applyFont="1" applyFill="1" applyBorder="1"/>
    <xf numFmtId="0" fontId="27" fillId="9" borderId="0" xfId="0" applyFont="1" applyFill="1" applyAlignment="1">
      <alignment horizontal="right"/>
    </xf>
    <xf numFmtId="0" fontId="27" fillId="9" borderId="27" xfId="0" applyFont="1" applyFill="1" applyBorder="1" applyAlignment="1">
      <alignment horizontal="right"/>
    </xf>
    <xf numFmtId="164" fontId="23" fillId="9" borderId="26" xfId="0" applyNumberFormat="1" applyFont="1" applyFill="1" applyBorder="1" applyAlignment="1">
      <alignment horizontal="left"/>
    </xf>
    <xf numFmtId="0" fontId="26" fillId="9" borderId="0" xfId="0" applyFont="1" applyFill="1" applyAlignment="1">
      <alignment horizontal="right"/>
    </xf>
    <xf numFmtId="0" fontId="26" fillId="9" borderId="27" xfId="0" applyFont="1" applyFill="1" applyBorder="1" applyAlignment="1">
      <alignment horizontal="right"/>
    </xf>
    <xf numFmtId="0" fontId="28" fillId="9" borderId="26" xfId="0" applyFont="1" applyFill="1" applyBorder="1"/>
    <xf numFmtId="0" fontId="28" fillId="9" borderId="0" xfId="0" applyFont="1" applyFill="1" applyAlignment="1">
      <alignment horizontal="right"/>
    </xf>
    <xf numFmtId="0" fontId="28" fillId="9" borderId="27" xfId="0" applyFont="1" applyFill="1" applyBorder="1" applyAlignment="1">
      <alignment horizontal="right"/>
    </xf>
    <xf numFmtId="0" fontId="29" fillId="0" borderId="26" xfId="0" applyFont="1" applyBorder="1"/>
    <xf numFmtId="164" fontId="24" fillId="0" borderId="0" xfId="0" applyNumberFormat="1" applyFont="1" applyAlignment="1">
      <alignment horizontal="right"/>
    </xf>
    <xf numFmtId="164" fontId="24" fillId="0" borderId="27" xfId="0" applyNumberFormat="1" applyFont="1" applyBorder="1" applyAlignment="1">
      <alignment horizontal="right"/>
    </xf>
    <xf numFmtId="0" fontId="30" fillId="9" borderId="26" xfId="0" applyFont="1" applyFill="1" applyBorder="1"/>
    <xf numFmtId="164" fontId="24" fillId="9" borderId="0" xfId="0" applyNumberFormat="1" applyFont="1" applyFill="1" applyAlignment="1">
      <alignment horizontal="right"/>
    </xf>
    <xf numFmtId="164" fontId="24" fillId="9" borderId="27" xfId="0" applyNumberFormat="1" applyFont="1" applyFill="1" applyBorder="1" applyAlignment="1">
      <alignment horizontal="right"/>
    </xf>
    <xf numFmtId="164" fontId="23" fillId="9" borderId="26" xfId="0" applyNumberFormat="1" applyFont="1" applyFill="1" applyBorder="1"/>
    <xf numFmtId="0" fontId="29" fillId="9" borderId="26" xfId="0" applyFont="1" applyFill="1" applyBorder="1"/>
    <xf numFmtId="0" fontId="23" fillId="9" borderId="26" xfId="0" applyFont="1" applyFill="1" applyBorder="1"/>
    <xf numFmtId="167" fontId="24" fillId="9" borderId="0" xfId="0" applyNumberFormat="1" applyFont="1" applyFill="1" applyAlignment="1">
      <alignment horizontal="right"/>
    </xf>
    <xf numFmtId="164" fontId="31" fillId="9" borderId="0" xfId="0" applyNumberFormat="1" applyFont="1" applyFill="1" applyAlignment="1">
      <alignment horizontal="right"/>
    </xf>
    <xf numFmtId="164" fontId="31" fillId="9" borderId="27" xfId="0" applyNumberFormat="1" applyFont="1" applyFill="1" applyBorder="1" applyAlignment="1">
      <alignment horizontal="right"/>
    </xf>
    <xf numFmtId="0" fontId="29" fillId="0" borderId="26" xfId="0" applyFont="1" applyBorder="1" applyAlignment="1">
      <alignment horizontal="left"/>
    </xf>
    <xf numFmtId="0" fontId="29" fillId="0" borderId="28" xfId="0" applyFont="1" applyBorder="1"/>
    <xf numFmtId="164" fontId="24" fillId="0" borderId="29" xfId="0" applyNumberFormat="1" applyFont="1" applyBorder="1" applyAlignment="1">
      <alignment horizontal="right"/>
    </xf>
    <xf numFmtId="164" fontId="24" fillId="0" borderId="30" xfId="0" applyNumberFormat="1" applyFont="1" applyBorder="1" applyAlignment="1">
      <alignment horizontal="right"/>
    </xf>
    <xf numFmtId="0" fontId="32" fillId="8" borderId="0" xfId="0" applyFont="1" applyFill="1" applyAlignment="1">
      <alignment horizontal="center"/>
    </xf>
    <xf numFmtId="0" fontId="22" fillId="8" borderId="0" xfId="0" applyFont="1" applyFill="1"/>
    <xf numFmtId="0" fontId="33" fillId="0" borderId="0" xfId="0" applyFont="1" applyAlignment="1">
      <alignment horizontal="right"/>
    </xf>
    <xf numFmtId="0" fontId="3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35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7" xfId="0" applyFont="1" applyBorder="1" applyAlignment="1">
      <alignment horizontal="center"/>
    </xf>
    <xf numFmtId="0" fontId="34" fillId="10" borderId="26" xfId="0" applyFont="1" applyFill="1" applyBorder="1"/>
    <xf numFmtId="0" fontId="34" fillId="10" borderId="0" xfId="0" applyFont="1" applyFill="1" applyAlignment="1">
      <alignment horizontal="right"/>
    </xf>
    <xf numFmtId="0" fontId="34" fillId="10" borderId="27" xfId="0" applyFont="1" applyFill="1" applyBorder="1" applyAlignment="1">
      <alignment horizontal="right"/>
    </xf>
    <xf numFmtId="0" fontId="36" fillId="0" borderId="26" xfId="0" applyFont="1" applyBorder="1"/>
    <xf numFmtId="164" fontId="36" fillId="0" borderId="0" xfId="0" applyNumberFormat="1" applyFont="1" applyAlignment="1">
      <alignment horizontal="center"/>
    </xf>
    <xf numFmtId="164" fontId="36" fillId="0" borderId="27" xfId="0" applyNumberFormat="1" applyFont="1" applyBorder="1" applyAlignment="1">
      <alignment horizontal="center"/>
    </xf>
    <xf numFmtId="164" fontId="36" fillId="10" borderId="0" xfId="0" applyNumberFormat="1" applyFont="1" applyFill="1" applyAlignment="1">
      <alignment horizontal="center"/>
    </xf>
    <xf numFmtId="164" fontId="36" fillId="10" borderId="27" xfId="0" applyNumberFormat="1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36" fillId="0" borderId="28" xfId="0" applyFont="1" applyBorder="1"/>
    <xf numFmtId="164" fontId="36" fillId="0" borderId="29" xfId="0" applyNumberFormat="1" applyFont="1" applyBorder="1" applyAlignment="1">
      <alignment horizontal="center"/>
    </xf>
    <xf numFmtId="164" fontId="36" fillId="0" borderId="30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1</xdr:row>
      <xdr:rowOff>76200</xdr:rowOff>
    </xdr:from>
    <xdr:to>
      <xdr:col>2</xdr:col>
      <xdr:colOff>447675</xdr:colOff>
      <xdr:row>6</xdr:row>
      <xdr:rowOff>123825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480BA0C1-E929-4AF7-B37F-E103B82EC48B}"/>
            </a:ext>
          </a:extLst>
        </xdr:cNvPr>
        <xdr:cNvSpPr>
          <a:spLocks noChangeArrowheads="1"/>
        </xdr:cNvSpPr>
      </xdr:nvSpPr>
      <xdr:spPr bwMode="auto">
        <a:xfrm>
          <a:off x="62864" y="266700"/>
          <a:ext cx="2642236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91439</xdr:colOff>
      <xdr:row>1</xdr:row>
      <xdr:rowOff>1</xdr:rowOff>
    </xdr:from>
    <xdr:to>
      <xdr:col>1</xdr:col>
      <xdr:colOff>447674</xdr:colOff>
      <xdr:row>6</xdr:row>
      <xdr:rowOff>123825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729180E0-231D-4635-B816-C7682DE10DE1}"/>
            </a:ext>
          </a:extLst>
        </xdr:cNvPr>
        <xdr:cNvSpPr>
          <a:spLocks noChangeArrowheads="1"/>
        </xdr:cNvSpPr>
      </xdr:nvSpPr>
      <xdr:spPr bwMode="auto">
        <a:xfrm>
          <a:off x="91439" y="190501"/>
          <a:ext cx="2480310" cy="93344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20/53/02</a:t>
          </a: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</xdr:colOff>
      <xdr:row>0</xdr:row>
      <xdr:rowOff>57150</xdr:rowOff>
    </xdr:from>
    <xdr:to>
      <xdr:col>1</xdr:col>
      <xdr:colOff>666750</xdr:colOff>
      <xdr:row>4</xdr:row>
      <xdr:rowOff>152400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8BDB2D30-2B3A-4566-A055-95B48A1FED6C}"/>
            </a:ext>
          </a:extLst>
        </xdr:cNvPr>
        <xdr:cNvSpPr txBox="1">
          <a:spLocks noChangeArrowheads="1"/>
        </xdr:cNvSpPr>
      </xdr:nvSpPr>
      <xdr:spPr bwMode="auto">
        <a:xfrm>
          <a:off x="264795" y="57150"/>
          <a:ext cx="246888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655320</xdr:colOff>
      <xdr:row>5</xdr:row>
      <xdr:rowOff>66675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3C359EDD-7BCE-442D-B983-38135A0B85F7}"/>
            </a:ext>
          </a:extLst>
        </xdr:cNvPr>
        <xdr:cNvSpPr txBox="1">
          <a:spLocks noChangeArrowheads="1"/>
        </xdr:cNvSpPr>
      </xdr:nvSpPr>
      <xdr:spPr bwMode="auto">
        <a:xfrm>
          <a:off x="114300" y="76200"/>
          <a:ext cx="2607945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F891-BB77-4125-8621-B2986A6FC01D}">
  <dimension ref="A1:F51"/>
  <sheetViews>
    <sheetView workbookViewId="0">
      <selection activeCell="I15" sqref="I15"/>
    </sheetView>
  </sheetViews>
  <sheetFormatPr baseColWidth="10" defaultRowHeight="15" x14ac:dyDescent="0.25"/>
  <cols>
    <col min="1" max="1" width="20.85546875" customWidth="1"/>
    <col min="2" max="6" width="13" customWidth="1"/>
  </cols>
  <sheetData>
    <row r="1" spans="1:6" x14ac:dyDescent="0.25">
      <c r="A1" t="s">
        <v>34</v>
      </c>
    </row>
    <row r="8" spans="1:6" ht="15.75" x14ac:dyDescent="0.25">
      <c r="E8" s="36"/>
    </row>
    <row r="9" spans="1:6" ht="15.75" x14ac:dyDescent="0.25">
      <c r="E9" s="36"/>
    </row>
    <row r="10" spans="1:6" ht="15.75" x14ac:dyDescent="0.25">
      <c r="A10" s="37" t="s">
        <v>49</v>
      </c>
      <c r="B10" s="37"/>
      <c r="C10" s="37"/>
      <c r="D10" s="38"/>
      <c r="E10" s="38"/>
      <c r="F10" s="38"/>
    </row>
    <row r="11" spans="1:6" ht="16.5" thickBot="1" x14ac:dyDescent="0.3">
      <c r="A11" s="39"/>
      <c r="B11" s="39"/>
      <c r="C11" s="39"/>
      <c r="D11" s="17"/>
      <c r="E11" s="36"/>
      <c r="F11" s="17"/>
    </row>
    <row r="12" spans="1:6" ht="16.5" thickBot="1" x14ac:dyDescent="0.3">
      <c r="A12" s="148" t="s">
        <v>69</v>
      </c>
      <c r="B12" s="149"/>
      <c r="C12" s="149"/>
      <c r="D12" s="149"/>
      <c r="E12" s="149"/>
      <c r="F12" s="150"/>
    </row>
    <row r="13" spans="1:6" ht="15.75" x14ac:dyDescent="0.25">
      <c r="A13" s="40"/>
      <c r="B13" s="40"/>
      <c r="C13" s="40"/>
      <c r="D13" s="41"/>
      <c r="E13" s="36"/>
      <c r="F13" s="41"/>
    </row>
    <row r="14" spans="1:6" x14ac:dyDescent="0.25">
      <c r="A14" s="42" t="s">
        <v>50</v>
      </c>
      <c r="B14" s="43"/>
      <c r="C14" s="43"/>
      <c r="D14" s="17"/>
      <c r="E14" s="17"/>
      <c r="F14" s="17"/>
    </row>
    <row r="15" spans="1:6" x14ac:dyDescent="0.25">
      <c r="A15" s="18"/>
      <c r="B15" s="18"/>
      <c r="C15" s="18"/>
      <c r="D15" s="18"/>
      <c r="E15" s="18"/>
      <c r="F15" s="18"/>
    </row>
    <row r="16" spans="1:6" x14ac:dyDescent="0.25">
      <c r="A16" s="44" t="s">
        <v>51</v>
      </c>
      <c r="B16" s="18"/>
      <c r="C16" s="18"/>
      <c r="D16" s="18"/>
      <c r="E16" s="18"/>
      <c r="F16" s="18"/>
    </row>
    <row r="17" spans="1:6" ht="15.75" thickBot="1" x14ac:dyDescent="0.3">
      <c r="A17" s="45"/>
      <c r="B17" s="18"/>
      <c r="C17" s="18"/>
      <c r="D17" s="18"/>
      <c r="E17" s="18"/>
      <c r="F17" s="18"/>
    </row>
    <row r="18" spans="1:6" ht="16.5" thickTop="1" thickBot="1" x14ac:dyDescent="0.3">
      <c r="A18" s="46"/>
      <c r="B18" s="47" t="s">
        <v>52</v>
      </c>
      <c r="C18" s="47"/>
      <c r="D18" s="48"/>
      <c r="E18" s="47" t="s">
        <v>53</v>
      </c>
      <c r="F18" s="47"/>
    </row>
    <row r="19" spans="1:6" ht="15.75" thickTop="1" x14ac:dyDescent="0.25">
      <c r="A19" s="18"/>
      <c r="B19" s="49" t="s">
        <v>70</v>
      </c>
      <c r="C19" s="49" t="s">
        <v>71</v>
      </c>
      <c r="D19" s="49" t="s">
        <v>72</v>
      </c>
      <c r="E19" s="50" t="s">
        <v>67</v>
      </c>
      <c r="F19" s="50" t="s">
        <v>68</v>
      </c>
    </row>
    <row r="20" spans="1:6" x14ac:dyDescent="0.25">
      <c r="A20" s="45" t="s">
        <v>20</v>
      </c>
      <c r="B20" s="51">
        <f>B36+B44</f>
        <v>18610.481932937</v>
      </c>
      <c r="C20" s="51">
        <f t="shared" ref="C20:D21" si="0">C36+C44</f>
        <v>23283.33532608</v>
      </c>
      <c r="D20" s="51">
        <f t="shared" si="0"/>
        <v>25903.732516426997</v>
      </c>
      <c r="E20" s="52">
        <f>C20/B20-1</f>
        <v>0.25108717818171811</v>
      </c>
      <c r="F20" s="52">
        <f>D20/C20-1</f>
        <v>0.11254389260166908</v>
      </c>
    </row>
    <row r="21" spans="1:6" x14ac:dyDescent="0.25">
      <c r="A21" s="45" t="s">
        <v>21</v>
      </c>
      <c r="B21" s="51">
        <f>B37+B45</f>
        <v>24565.222119841623</v>
      </c>
      <c r="C21" s="51">
        <f t="shared" si="0"/>
        <v>33212.819981236004</v>
      </c>
      <c r="D21" s="51">
        <f t="shared" si="0"/>
        <v>34005.865838345999</v>
      </c>
      <c r="E21" s="52">
        <f>C21/B21-1</f>
        <v>0.35202603987079817</v>
      </c>
      <c r="F21" s="52">
        <f>D21/C21-1</f>
        <v>2.3877703174799203E-2</v>
      </c>
    </row>
    <row r="22" spans="1:6" x14ac:dyDescent="0.25">
      <c r="A22" s="45"/>
      <c r="B22" s="18"/>
      <c r="C22" s="18"/>
      <c r="D22" s="18"/>
      <c r="E22" s="18"/>
      <c r="F22" s="18"/>
    </row>
    <row r="23" spans="1:6" x14ac:dyDescent="0.25">
      <c r="A23" s="45" t="s">
        <v>54</v>
      </c>
      <c r="B23" s="51">
        <f>B20-B21</f>
        <v>-5954.7401869046225</v>
      </c>
      <c r="C23" s="51">
        <f t="shared" ref="C23:D23" si="1">C20-C21</f>
        <v>-9929.484655156004</v>
      </c>
      <c r="D23" s="51">
        <f t="shared" si="1"/>
        <v>-8102.1333219190019</v>
      </c>
      <c r="E23" s="53"/>
      <c r="F23" s="53"/>
    </row>
    <row r="24" spans="1:6" x14ac:dyDescent="0.25">
      <c r="A24" s="45" t="s">
        <v>55</v>
      </c>
      <c r="B24" s="54">
        <f>B20/B21</f>
        <v>0.75759469391913592</v>
      </c>
      <c r="C24" s="54">
        <f t="shared" ref="C24:D24" si="2">C20/C21</f>
        <v>0.70103458059972656</v>
      </c>
      <c r="D24" s="54">
        <f t="shared" si="2"/>
        <v>0.76174306631584709</v>
      </c>
      <c r="E24" s="53"/>
      <c r="F24" s="53"/>
    </row>
    <row r="25" spans="1:6" x14ac:dyDescent="0.25">
      <c r="A25" s="45"/>
      <c r="B25" s="18"/>
      <c r="C25" s="18"/>
      <c r="D25" s="18"/>
      <c r="E25" s="18"/>
      <c r="F25" s="18"/>
    </row>
    <row r="26" spans="1:6" x14ac:dyDescent="0.25">
      <c r="A26" s="55"/>
      <c r="B26" s="56"/>
      <c r="C26" s="56"/>
      <c r="D26" s="56"/>
      <c r="E26" s="56"/>
      <c r="F26" s="56"/>
    </row>
    <row r="27" spans="1:6" x14ac:dyDescent="0.25">
      <c r="A27" s="55"/>
      <c r="B27" s="56"/>
      <c r="C27" s="56"/>
      <c r="D27" s="56"/>
      <c r="E27" s="56"/>
      <c r="F27" s="56"/>
    </row>
    <row r="28" spans="1:6" x14ac:dyDescent="0.25">
      <c r="A28" s="45"/>
      <c r="B28" s="18"/>
      <c r="C28" s="18"/>
      <c r="D28" s="18"/>
      <c r="E28" s="18"/>
      <c r="F28" s="18"/>
    </row>
    <row r="29" spans="1:6" x14ac:dyDescent="0.25">
      <c r="A29" s="42" t="s">
        <v>56</v>
      </c>
      <c r="B29" s="17"/>
      <c r="C29" s="17"/>
      <c r="D29" s="17"/>
      <c r="E29" s="17"/>
      <c r="F29" s="17"/>
    </row>
    <row r="30" spans="1:6" ht="15.75" thickBot="1" x14ac:dyDescent="0.3">
      <c r="A30" s="45"/>
      <c r="B30" s="18"/>
      <c r="C30" s="18"/>
      <c r="D30" s="18"/>
      <c r="E30" s="18"/>
      <c r="F30" s="18"/>
    </row>
    <row r="31" spans="1:6" ht="16.5" thickTop="1" thickBot="1" x14ac:dyDescent="0.3">
      <c r="A31" s="46"/>
      <c r="B31" s="47" t="s">
        <v>52</v>
      </c>
      <c r="C31" s="47"/>
      <c r="D31" s="47"/>
      <c r="E31" s="47" t="s">
        <v>53</v>
      </c>
      <c r="F31" s="47"/>
    </row>
    <row r="32" spans="1:6" ht="15.75" thickTop="1" x14ac:dyDescent="0.25">
      <c r="A32" s="18"/>
      <c r="B32" s="49" t="s">
        <v>70</v>
      </c>
      <c r="C32" s="49" t="s">
        <v>71</v>
      </c>
      <c r="D32" s="49" t="s">
        <v>72</v>
      </c>
      <c r="E32" s="50" t="s">
        <v>67</v>
      </c>
      <c r="F32" s="50" t="s">
        <v>68</v>
      </c>
    </row>
    <row r="33" spans="1:6" x14ac:dyDescent="0.25">
      <c r="A33" s="18"/>
      <c r="C33" s="18"/>
      <c r="D33" s="18"/>
      <c r="E33" s="18"/>
      <c r="F33" s="18"/>
    </row>
    <row r="34" spans="1:6" x14ac:dyDescent="0.25">
      <c r="A34" s="44" t="s">
        <v>57</v>
      </c>
      <c r="C34" s="18"/>
      <c r="D34" s="18"/>
      <c r="E34" s="18"/>
      <c r="F34" s="18"/>
    </row>
    <row r="35" spans="1:6" ht="15" customHeight="1" x14ac:dyDescent="0.25">
      <c r="A35" s="18"/>
      <c r="C35" s="18"/>
      <c r="D35" s="18"/>
      <c r="E35" s="18"/>
      <c r="F35" s="18"/>
    </row>
    <row r="36" spans="1:6" ht="15.75" customHeight="1" x14ac:dyDescent="0.25">
      <c r="A36" s="45" t="s">
        <v>20</v>
      </c>
      <c r="B36" s="51">
        <v>4936.8850813340005</v>
      </c>
      <c r="C36" s="51">
        <v>7502.0920342419995</v>
      </c>
      <c r="D36" s="51">
        <v>7392.5909918070001</v>
      </c>
      <c r="E36" s="52">
        <f>C36/B36-1</f>
        <v>0.5196002966742852</v>
      </c>
      <c r="F36" s="52">
        <f>D36/C36-1</f>
        <v>-1.4596067594905615E-2</v>
      </c>
    </row>
    <row r="37" spans="1:6" x14ac:dyDescent="0.25">
      <c r="A37" s="45" t="s">
        <v>21</v>
      </c>
      <c r="B37" s="51">
        <v>16168.825339179621</v>
      </c>
      <c r="C37" s="51">
        <v>22511.290863262002</v>
      </c>
      <c r="D37" s="51">
        <v>23069.003384041</v>
      </c>
      <c r="E37" s="52">
        <f>C37/B37-1</f>
        <v>0.39226507745826056</v>
      </c>
      <c r="F37" s="52">
        <f>D37/C37-1</f>
        <v>2.4774790755743625E-2</v>
      </c>
    </row>
    <row r="38" spans="1:6" x14ac:dyDescent="0.25">
      <c r="A38" s="45"/>
      <c r="C38" s="18"/>
      <c r="D38" s="18"/>
      <c r="E38" s="18"/>
      <c r="F38" s="18"/>
    </row>
    <row r="39" spans="1:6" x14ac:dyDescent="0.25">
      <c r="A39" s="45" t="s">
        <v>54</v>
      </c>
      <c r="B39" s="51">
        <f>B36-B37</f>
        <v>-11231.940257845621</v>
      </c>
      <c r="C39" s="51">
        <f t="shared" ref="C39:D39" si="3">C36-C37</f>
        <v>-15009.198829020002</v>
      </c>
      <c r="D39" s="51">
        <f t="shared" si="3"/>
        <v>-15676.412392234</v>
      </c>
      <c r="E39" s="57"/>
      <c r="F39" s="18"/>
    </row>
    <row r="40" spans="1:6" x14ac:dyDescent="0.25">
      <c r="A40" s="45" t="s">
        <v>55</v>
      </c>
      <c r="B40" s="54">
        <f>B36/B37</f>
        <v>0.30533356491712155</v>
      </c>
      <c r="C40" s="54">
        <f t="shared" ref="C40:D40" si="4">C36/C37</f>
        <v>0.33325907784725356</v>
      </c>
      <c r="D40" s="54">
        <f t="shared" si="4"/>
        <v>0.32045558573723004</v>
      </c>
      <c r="E40" s="18"/>
      <c r="F40" s="18"/>
    </row>
    <row r="41" spans="1:6" x14ac:dyDescent="0.25">
      <c r="A41" s="18"/>
      <c r="C41" s="18"/>
      <c r="D41" s="18"/>
      <c r="E41" s="18"/>
      <c r="F41" s="18"/>
    </row>
    <row r="42" spans="1:6" x14ac:dyDescent="0.25">
      <c r="A42" s="44" t="s">
        <v>58</v>
      </c>
      <c r="C42" s="18"/>
      <c r="D42" s="18"/>
      <c r="E42" s="18"/>
      <c r="F42" s="18"/>
    </row>
    <row r="43" spans="1:6" x14ac:dyDescent="0.25">
      <c r="A43" s="18"/>
      <c r="C43" s="18"/>
      <c r="D43" s="18"/>
      <c r="E43" s="18"/>
      <c r="F43" s="18"/>
    </row>
    <row r="44" spans="1:6" x14ac:dyDescent="0.25">
      <c r="A44" s="45" t="s">
        <v>20</v>
      </c>
      <c r="B44" s="51">
        <v>13673.596851603001</v>
      </c>
      <c r="C44" s="51">
        <v>15781.243291838</v>
      </c>
      <c r="D44" s="51">
        <v>18511.141524619998</v>
      </c>
      <c r="E44" s="52">
        <f>C44/B44-1</f>
        <v>0.15413986993392403</v>
      </c>
      <c r="F44" s="52">
        <f>D44/C44-1</f>
        <v>0.17298372392458394</v>
      </c>
    </row>
    <row r="45" spans="1:6" x14ac:dyDescent="0.25">
      <c r="A45" s="45" t="s">
        <v>21</v>
      </c>
      <c r="B45" s="51">
        <v>8396.3967806620021</v>
      </c>
      <c r="C45" s="51">
        <v>10701.529117974</v>
      </c>
      <c r="D45" s="51">
        <v>10936.862454305001</v>
      </c>
      <c r="E45" s="52">
        <f>C45/B45-1</f>
        <v>0.27453828082791643</v>
      </c>
      <c r="F45" s="52">
        <f>D45/C45-1</f>
        <v>2.1990627109143013E-2</v>
      </c>
    </row>
    <row r="46" spans="1:6" x14ac:dyDescent="0.25">
      <c r="A46" s="45"/>
      <c r="B46" s="58"/>
      <c r="C46" s="18"/>
      <c r="D46" s="18"/>
      <c r="E46" s="18"/>
      <c r="F46" s="18"/>
    </row>
    <row r="47" spans="1:6" x14ac:dyDescent="0.25">
      <c r="A47" s="45" t="s">
        <v>54</v>
      </c>
      <c r="B47" s="51">
        <f>B44-B45</f>
        <v>5277.2000709409986</v>
      </c>
      <c r="C47" s="51">
        <f t="shared" ref="C47:D47" si="5">C44-C45</f>
        <v>5079.7141738640003</v>
      </c>
      <c r="D47" s="51">
        <f t="shared" si="5"/>
        <v>7574.2790703149967</v>
      </c>
      <c r="E47" s="18"/>
      <c r="F47" s="18"/>
    </row>
    <row r="48" spans="1:6" x14ac:dyDescent="0.25">
      <c r="A48" s="45" t="s">
        <v>55</v>
      </c>
      <c r="B48" s="54">
        <f>B44/B45</f>
        <v>1.6285077050068761</v>
      </c>
      <c r="C48" s="54">
        <f t="shared" ref="C48:D48" si="6">C44/C45</f>
        <v>1.474671807913156</v>
      </c>
      <c r="D48" s="54">
        <f t="shared" si="6"/>
        <v>1.6925458834250573</v>
      </c>
      <c r="E48" s="18"/>
      <c r="F48" s="18"/>
    </row>
    <row r="49" spans="1:6" x14ac:dyDescent="0.25">
      <c r="A49" s="18"/>
      <c r="C49" s="18"/>
      <c r="D49" s="18"/>
      <c r="E49" s="18"/>
      <c r="F49" s="18"/>
    </row>
    <row r="50" spans="1:6" x14ac:dyDescent="0.25">
      <c r="A50" s="18"/>
      <c r="B50" s="18"/>
      <c r="C50" s="18"/>
      <c r="D50" s="18"/>
      <c r="E50" s="18"/>
      <c r="F50" s="18"/>
    </row>
    <row r="51" spans="1:6" x14ac:dyDescent="0.25">
      <c r="A51" s="18"/>
      <c r="B51" s="18"/>
      <c r="C51" s="18"/>
      <c r="D51" s="18"/>
      <c r="E51" s="18"/>
      <c r="F51" s="18"/>
    </row>
  </sheetData>
  <mergeCells count="1">
    <mergeCell ref="A12:F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workbookViewId="0">
      <selection activeCell="D15" sqref="D15"/>
    </sheetView>
  </sheetViews>
  <sheetFormatPr baseColWidth="10" defaultColWidth="9.140625" defaultRowHeight="15" x14ac:dyDescent="0.25"/>
  <cols>
    <col min="1" max="1" width="33.7109375" customWidth="1"/>
    <col min="2" max="6" width="11.7109375" customWidth="1"/>
  </cols>
  <sheetData>
    <row r="1" spans="1:6" x14ac:dyDescent="0.25">
      <c r="A1" s="1"/>
    </row>
    <row r="2" spans="1:6" x14ac:dyDescent="0.25">
      <c r="A2" s="2"/>
      <c r="B2" s="3"/>
      <c r="C2" s="3"/>
      <c r="D2" s="3"/>
      <c r="E2" s="3"/>
      <c r="F2" s="3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2"/>
      <c r="B4" s="3"/>
      <c r="C4" s="3"/>
      <c r="D4" s="3"/>
      <c r="E4" s="3"/>
      <c r="F4" s="3"/>
    </row>
    <row r="5" spans="1:6" x14ac:dyDescent="0.25">
      <c r="A5" s="2"/>
      <c r="B5" s="3"/>
      <c r="C5" s="3"/>
      <c r="D5" s="3"/>
      <c r="E5" s="3"/>
      <c r="F5" s="3"/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2"/>
      <c r="B7" s="3"/>
      <c r="C7" s="3"/>
      <c r="D7" s="3"/>
      <c r="E7" s="3"/>
      <c r="F7" s="3"/>
    </row>
    <row r="8" spans="1:6" x14ac:dyDescent="0.25">
      <c r="A8" s="2"/>
      <c r="B8" s="3"/>
      <c r="C8" s="3"/>
      <c r="D8" s="3"/>
      <c r="E8" s="3"/>
      <c r="F8" s="3"/>
    </row>
    <row r="9" spans="1:6" ht="18.75" x14ac:dyDescent="0.3">
      <c r="A9" s="152" t="s">
        <v>0</v>
      </c>
      <c r="B9" s="152"/>
      <c r="C9" s="152"/>
      <c r="D9" s="152"/>
      <c r="E9" s="152"/>
      <c r="F9" s="152"/>
    </row>
    <row r="10" spans="1:6" x14ac:dyDescent="0.25">
      <c r="A10" s="4"/>
      <c r="B10" s="66"/>
      <c r="C10" s="66"/>
      <c r="D10" s="66"/>
      <c r="E10" s="66"/>
      <c r="F10" s="66"/>
    </row>
    <row r="11" spans="1:6" x14ac:dyDescent="0.25">
      <c r="A11" s="5" t="s">
        <v>1</v>
      </c>
      <c r="B11" s="5" t="s">
        <v>60</v>
      </c>
      <c r="C11" s="5" t="s">
        <v>60</v>
      </c>
      <c r="D11" s="5" t="s">
        <v>60</v>
      </c>
      <c r="E11" s="151" t="s">
        <v>2</v>
      </c>
      <c r="F11" s="151"/>
    </row>
    <row r="12" spans="1:6" x14ac:dyDescent="0.25">
      <c r="A12" s="99"/>
      <c r="B12" s="5">
        <v>2021</v>
      </c>
      <c r="C12" s="5">
        <v>2022</v>
      </c>
      <c r="D12" s="5">
        <v>2023</v>
      </c>
      <c r="E12" s="5" t="s">
        <v>3</v>
      </c>
      <c r="F12" s="5" t="s">
        <v>4</v>
      </c>
    </row>
    <row r="13" spans="1:6" x14ac:dyDescent="0.25">
      <c r="A13" s="4"/>
      <c r="B13" s="4"/>
      <c r="C13" s="4"/>
      <c r="D13" s="4"/>
      <c r="E13" s="4"/>
    </row>
    <row r="14" spans="1:6" x14ac:dyDescent="0.25">
      <c r="A14" s="6" t="s">
        <v>5</v>
      </c>
      <c r="B14" s="4"/>
      <c r="C14" s="4"/>
      <c r="D14" s="4"/>
      <c r="E14" s="4"/>
    </row>
    <row r="15" spans="1:6" x14ac:dyDescent="0.25">
      <c r="A15" s="7" t="s">
        <v>6</v>
      </c>
      <c r="B15" s="100">
        <v>2103.4617913860002</v>
      </c>
      <c r="C15" s="100">
        <v>2654.1752926959998</v>
      </c>
      <c r="D15" s="100">
        <v>2887.2152066250001</v>
      </c>
      <c r="E15" s="9">
        <v>0.26181293312065673</v>
      </c>
      <c r="F15" s="9">
        <v>8.7801252076417341E-2</v>
      </c>
    </row>
    <row r="16" spans="1:6" x14ac:dyDescent="0.25">
      <c r="A16" s="7" t="s">
        <v>7</v>
      </c>
      <c r="B16" s="100">
        <v>2391.7512081486202</v>
      </c>
      <c r="C16" s="100">
        <v>3492.2923864929999</v>
      </c>
      <c r="D16" s="100">
        <v>3374.6177558710001</v>
      </c>
      <c r="E16" s="9">
        <v>0.46014032504504271</v>
      </c>
      <c r="F16" s="9">
        <v>-3.3695526490601202E-2</v>
      </c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7" t="s">
        <v>8</v>
      </c>
      <c r="B18" s="8">
        <v>-288.28941676262002</v>
      </c>
      <c r="C18" s="8">
        <v>-838.11709379700005</v>
      </c>
      <c r="D18" s="8">
        <v>-487.40254924600004</v>
      </c>
      <c r="E18" s="4"/>
      <c r="F18" s="4"/>
    </row>
    <row r="19" spans="1:6" x14ac:dyDescent="0.25">
      <c r="A19" s="7" t="s">
        <v>9</v>
      </c>
      <c r="B19" s="9">
        <v>0.87946513174931107</v>
      </c>
      <c r="C19" s="9">
        <v>0.76000947199078972</v>
      </c>
      <c r="D19" s="9">
        <v>0.85556807185108885</v>
      </c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6" t="s">
        <v>10</v>
      </c>
      <c r="B21" s="4"/>
      <c r="C21" s="4"/>
      <c r="D21" s="4"/>
      <c r="E21" s="4"/>
      <c r="F21" s="4"/>
    </row>
    <row r="22" spans="1:6" x14ac:dyDescent="0.25">
      <c r="A22" s="7" t="s">
        <v>6</v>
      </c>
      <c r="B22" s="100">
        <v>6398.2273872770002</v>
      </c>
      <c r="C22" s="100">
        <v>7899.3654903480001</v>
      </c>
      <c r="D22" s="100">
        <v>9191.6256575810003</v>
      </c>
      <c r="E22" s="9">
        <v>0.23461781087306186</v>
      </c>
      <c r="F22" s="9">
        <v>0.16359037555762859</v>
      </c>
    </row>
    <row r="23" spans="1:6" x14ac:dyDescent="0.25">
      <c r="A23" s="7" t="s">
        <v>7</v>
      </c>
      <c r="B23" s="100">
        <v>8906.2314456719996</v>
      </c>
      <c r="C23" s="100">
        <v>12381.700411963</v>
      </c>
      <c r="D23" s="100">
        <v>12082.616008081</v>
      </c>
      <c r="E23" s="9">
        <v>0.39022890742188282</v>
      </c>
      <c r="F23" s="9">
        <v>-2.4155357820887756E-2</v>
      </c>
    </row>
    <row r="24" spans="1:6" x14ac:dyDescent="0.25">
      <c r="A24" s="101"/>
      <c r="B24" s="153"/>
      <c r="C24" s="153"/>
      <c r="D24" s="1"/>
      <c r="E24" s="4"/>
      <c r="F24" s="4"/>
    </row>
    <row r="25" spans="1:6" x14ac:dyDescent="0.25">
      <c r="A25" s="7" t="s">
        <v>8</v>
      </c>
      <c r="B25" s="8">
        <v>-2508.0040583949994</v>
      </c>
      <c r="C25" s="8">
        <v>-4482.334921615</v>
      </c>
      <c r="D25" s="8">
        <v>-2890.9903505000002</v>
      </c>
      <c r="E25" s="4"/>
      <c r="F25" s="4"/>
    </row>
    <row r="26" spans="1:6" x14ac:dyDescent="0.25">
      <c r="A26" s="7" t="s">
        <v>9</v>
      </c>
      <c r="B26" s="9">
        <v>0.71839895766309003</v>
      </c>
      <c r="C26" s="9">
        <v>0.6379871283847055</v>
      </c>
      <c r="D26" s="9">
        <v>0.76073142202264221</v>
      </c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6" t="s">
        <v>11</v>
      </c>
      <c r="B28" s="4"/>
      <c r="C28" s="4"/>
      <c r="D28" s="4"/>
      <c r="E28" s="4"/>
      <c r="F28" s="4"/>
    </row>
    <row r="29" spans="1:6" x14ac:dyDescent="0.25">
      <c r="A29" s="7" t="s">
        <v>6</v>
      </c>
      <c r="B29" s="100">
        <v>3491.7709284009998</v>
      </c>
      <c r="C29" s="100">
        <v>3977.3536754259999</v>
      </c>
      <c r="D29" s="100">
        <v>4650.0392743890006</v>
      </c>
      <c r="E29" s="9">
        <v>0.13906489199374969</v>
      </c>
      <c r="F29" s="9">
        <v>0.16912893694095532</v>
      </c>
    </row>
    <row r="30" spans="1:6" x14ac:dyDescent="0.25">
      <c r="A30" s="7" t="s">
        <v>7</v>
      </c>
      <c r="B30" s="100">
        <v>4537.5703011980004</v>
      </c>
      <c r="C30" s="100">
        <v>5009.9214250479999</v>
      </c>
      <c r="D30" s="100">
        <v>5311.8628197329999</v>
      </c>
      <c r="E30" s="9">
        <v>0.1040978084075723</v>
      </c>
      <c r="F30" s="9">
        <v>6.0268688681501044E-2</v>
      </c>
    </row>
    <row r="31" spans="1:6" x14ac:dyDescent="0.25">
      <c r="A31" s="101"/>
      <c r="B31" s="153"/>
      <c r="C31" s="153"/>
      <c r="D31" s="153"/>
      <c r="E31" s="4"/>
      <c r="F31" s="4"/>
    </row>
    <row r="32" spans="1:6" x14ac:dyDescent="0.25">
      <c r="A32" s="7" t="s">
        <v>8</v>
      </c>
      <c r="B32" s="8">
        <v>-1045.7993727970006</v>
      </c>
      <c r="C32" s="8">
        <v>-1032.5677496220001</v>
      </c>
      <c r="D32" s="8">
        <v>-661.82354534399929</v>
      </c>
      <c r="E32" s="4"/>
      <c r="F32" s="4"/>
    </row>
    <row r="33" spans="1:6" x14ac:dyDescent="0.25">
      <c r="A33" s="7" t="s">
        <v>9</v>
      </c>
      <c r="B33" s="9">
        <v>0.76952437022939546</v>
      </c>
      <c r="C33" s="9">
        <v>0.79389542030350169</v>
      </c>
      <c r="D33" s="9">
        <v>0.8754065065676403</v>
      </c>
      <c r="E33" s="4"/>
      <c r="F33" s="4"/>
    </row>
    <row r="34" spans="1:6" x14ac:dyDescent="0.25">
      <c r="A34" s="6"/>
      <c r="B34" s="4"/>
      <c r="C34" s="4"/>
      <c r="D34" s="4"/>
      <c r="E34" s="4"/>
      <c r="F34" s="4"/>
    </row>
    <row r="35" spans="1:6" x14ac:dyDescent="0.25">
      <c r="A35" s="6" t="s">
        <v>12</v>
      </c>
      <c r="B35" s="4"/>
      <c r="C35" s="4"/>
      <c r="D35" s="4"/>
      <c r="E35" s="4"/>
      <c r="F35" s="4"/>
    </row>
    <row r="36" spans="1:6" x14ac:dyDescent="0.25">
      <c r="A36" s="7" t="s">
        <v>6</v>
      </c>
      <c r="B36" s="100">
        <v>5671.7465941999999</v>
      </c>
      <c r="C36" s="100">
        <v>6767.8954033030004</v>
      </c>
      <c r="D36" s="100">
        <v>7831.1348450099995</v>
      </c>
      <c r="E36" s="9">
        <v>0.19326477142401535</v>
      </c>
      <c r="F36" s="9">
        <v>0.15710045418079249</v>
      </c>
    </row>
    <row r="37" spans="1:6" x14ac:dyDescent="0.25">
      <c r="A37" s="7" t="s">
        <v>7</v>
      </c>
      <c r="B37" s="100">
        <v>5961.3585955359995</v>
      </c>
      <c r="C37" s="100">
        <v>6879.157737046</v>
      </c>
      <c r="D37" s="100">
        <v>7208.8677632409999</v>
      </c>
      <c r="E37" s="9">
        <v>0.15395804946162261</v>
      </c>
      <c r="F37" s="9">
        <v>4.7928836464881198E-2</v>
      </c>
    </row>
    <row r="38" spans="1:6" x14ac:dyDescent="0.25">
      <c r="A38" s="101"/>
      <c r="B38" s="4"/>
      <c r="C38" s="4"/>
      <c r="D38" s="4"/>
      <c r="E38" s="4"/>
      <c r="F38" s="4"/>
    </row>
    <row r="39" spans="1:6" x14ac:dyDescent="0.25">
      <c r="A39" s="7" t="s">
        <v>8</v>
      </c>
      <c r="B39" s="8">
        <v>-289.61200133599959</v>
      </c>
      <c r="C39" s="8">
        <v>-111.26233374299954</v>
      </c>
      <c r="D39" s="8">
        <v>622.26708176899956</v>
      </c>
      <c r="E39" s="4"/>
      <c r="F39" s="4"/>
    </row>
    <row r="40" spans="1:6" x14ac:dyDescent="0.25">
      <c r="A40" s="7" t="s">
        <v>9</v>
      </c>
      <c r="B40" s="9">
        <v>0.95141845659932822</v>
      </c>
      <c r="C40" s="9">
        <v>0.98382616913349374</v>
      </c>
      <c r="D40" s="9">
        <v>1.0863196693580681</v>
      </c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6" t="s">
        <v>13</v>
      </c>
      <c r="B42" s="4"/>
      <c r="C42" s="4"/>
      <c r="D42" s="4"/>
      <c r="E42" s="4"/>
      <c r="F42" s="4"/>
    </row>
    <row r="43" spans="1:6" x14ac:dyDescent="0.25">
      <c r="A43" s="7" t="s">
        <v>6</v>
      </c>
      <c r="B43" s="100">
        <v>945.27523167300001</v>
      </c>
      <c r="C43" s="100">
        <v>1984.545464307</v>
      </c>
      <c r="D43" s="100">
        <v>1343.7175328220001</v>
      </c>
      <c r="E43" s="9">
        <v>1.0994366485141502</v>
      </c>
      <c r="F43" s="9">
        <v>-0.32290917139999914</v>
      </c>
    </row>
    <row r="44" spans="1:6" x14ac:dyDescent="0.25">
      <c r="A44" s="7" t="s">
        <v>7</v>
      </c>
      <c r="B44" s="100">
        <v>2768.3105692869999</v>
      </c>
      <c r="C44" s="100">
        <v>5449.748020686</v>
      </c>
      <c r="D44" s="100">
        <v>6027.9014914199997</v>
      </c>
      <c r="E44" s="9">
        <v>0.96861872405075755</v>
      </c>
      <c r="F44" s="9">
        <v>0.10608811059510662</v>
      </c>
    </row>
    <row r="45" spans="1:6" x14ac:dyDescent="0.25">
      <c r="A45" s="101"/>
      <c r="B45" s="4"/>
      <c r="C45" s="4"/>
      <c r="D45" s="4"/>
      <c r="E45" s="4"/>
      <c r="F45" s="4"/>
    </row>
    <row r="46" spans="1:6" x14ac:dyDescent="0.25">
      <c r="A46" s="7" t="s">
        <v>8</v>
      </c>
      <c r="B46" s="8">
        <v>-1823.0353376139999</v>
      </c>
      <c r="C46" s="8">
        <v>-3465.2025563790003</v>
      </c>
      <c r="D46" s="8">
        <v>-4684.1839585979997</v>
      </c>
      <c r="E46" s="4"/>
      <c r="F46" s="4"/>
    </row>
    <row r="47" spans="1:6" x14ac:dyDescent="0.25">
      <c r="A47" s="7" t="s">
        <v>9</v>
      </c>
      <c r="B47" s="9">
        <v>0.34146285541815602</v>
      </c>
      <c r="C47" s="9">
        <v>0.36415361898827581</v>
      </c>
      <c r="D47" s="9">
        <v>0.22291630590423914</v>
      </c>
      <c r="E47" s="4"/>
      <c r="F47" s="4"/>
    </row>
    <row r="48" spans="1:6" ht="15.75" thickBot="1" x14ac:dyDescent="0.3">
      <c r="B48" s="4"/>
      <c r="C48" s="4"/>
      <c r="D48" s="4"/>
      <c r="E48" s="4"/>
      <c r="F48" s="4"/>
    </row>
    <row r="49" spans="1:12" x14ac:dyDescent="0.25">
      <c r="A49" s="102" t="s">
        <v>14</v>
      </c>
      <c r="B49" s="10">
        <v>18610.481932937</v>
      </c>
      <c r="C49" s="10">
        <v>23283.335326080003</v>
      </c>
      <c r="D49" s="10">
        <v>25903.732516426997</v>
      </c>
      <c r="E49" s="67">
        <v>0.25108717818171838</v>
      </c>
      <c r="F49" s="67">
        <v>0.112543892601669</v>
      </c>
      <c r="H49" s="64"/>
      <c r="I49" s="64"/>
      <c r="J49" s="64"/>
      <c r="K49" s="64"/>
      <c r="L49" s="64"/>
    </row>
    <row r="50" spans="1:12" x14ac:dyDescent="0.25">
      <c r="A50" s="6" t="s">
        <v>15</v>
      </c>
      <c r="B50" s="11">
        <v>24565.222119841623</v>
      </c>
      <c r="C50" s="11">
        <v>33212.819981235996</v>
      </c>
      <c r="D50" s="11">
        <v>34005.865838345999</v>
      </c>
      <c r="E50" s="12">
        <v>0.35202603987079789</v>
      </c>
      <c r="F50" s="12">
        <v>2.3877703174799484E-2</v>
      </c>
      <c r="H50" s="65"/>
      <c r="I50" s="65"/>
      <c r="J50" s="65"/>
      <c r="K50" s="65"/>
      <c r="L50" s="65"/>
    </row>
    <row r="51" spans="1:12" x14ac:dyDescent="0.25">
      <c r="A51" s="4"/>
      <c r="B51" s="4"/>
      <c r="C51" s="4"/>
      <c r="D51" s="4"/>
      <c r="E51" s="6"/>
      <c r="F51" s="6"/>
    </row>
    <row r="52" spans="1:12" x14ac:dyDescent="0.25">
      <c r="A52" s="6" t="s">
        <v>16</v>
      </c>
      <c r="B52" s="11">
        <v>-5954.7401869046225</v>
      </c>
      <c r="C52" s="11">
        <v>-9929.4846551559931</v>
      </c>
      <c r="D52" s="11">
        <v>-8102.1333219190019</v>
      </c>
      <c r="E52" s="12">
        <v>0.66749250907578417</v>
      </c>
      <c r="F52" s="12">
        <v>-0.18403284729264566</v>
      </c>
    </row>
    <row r="53" spans="1:12" ht="15.75" thickBot="1" x14ac:dyDescent="0.3">
      <c r="A53" s="13" t="s">
        <v>17</v>
      </c>
      <c r="B53" s="14">
        <v>0.75759469391913592</v>
      </c>
      <c r="C53" s="14">
        <v>0.70103458059972679</v>
      </c>
      <c r="D53" s="14">
        <v>0.76174306631584709</v>
      </c>
      <c r="E53" s="14"/>
      <c r="F53" s="14"/>
    </row>
    <row r="56" spans="1:12" x14ac:dyDescent="0.25">
      <c r="B56" s="22"/>
      <c r="C56" s="62"/>
    </row>
  </sheetData>
  <mergeCells count="4">
    <mergeCell ref="E11:F11"/>
    <mergeCell ref="A9:F9"/>
    <mergeCell ref="B24:C24"/>
    <mergeCell ref="B31:D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557D-566D-40B4-9015-A87A2F317EB7}">
  <dimension ref="A6:K69"/>
  <sheetViews>
    <sheetView workbookViewId="0">
      <selection activeCell="A10" sqref="A10:K10"/>
    </sheetView>
  </sheetViews>
  <sheetFormatPr baseColWidth="10" defaultRowHeight="15" x14ac:dyDescent="0.25"/>
  <cols>
    <col min="1" max="1" width="31" customWidth="1"/>
    <col min="2" max="11" width="10.5703125" customWidth="1"/>
  </cols>
  <sheetData>
    <row r="6" spans="1:11" ht="17.25" customHeight="1" x14ac:dyDescent="0.25">
      <c r="A6" s="18"/>
      <c r="B6" s="18"/>
      <c r="C6" s="18" t="s">
        <v>34</v>
      </c>
      <c r="D6" s="18"/>
      <c r="G6" s="18"/>
      <c r="H6" s="18"/>
      <c r="I6" s="18"/>
      <c r="J6" s="18"/>
    </row>
    <row r="7" spans="1:1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ht="15.75" x14ac:dyDescent="0.25">
      <c r="A8" s="157" t="s">
        <v>37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</row>
    <row r="9" spans="1:11" ht="17.25" customHeight="1" x14ac:dyDescent="0.25">
      <c r="B9" s="28"/>
      <c r="C9" s="28"/>
      <c r="D9" s="28"/>
      <c r="G9" s="28"/>
      <c r="H9" s="28"/>
      <c r="I9" s="28"/>
      <c r="J9" s="28"/>
    </row>
    <row r="10" spans="1:11" ht="15.75" x14ac:dyDescent="0.25">
      <c r="A10" s="158" t="s">
        <v>61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16.5" thickBot="1" x14ac:dyDescent="0.3">
      <c r="A11" s="103"/>
      <c r="B11" s="28"/>
      <c r="C11" s="28"/>
      <c r="D11" s="28"/>
      <c r="E11" s="28"/>
      <c r="F11" s="28"/>
      <c r="G11" s="104"/>
      <c r="H11" s="104"/>
      <c r="I11" s="104"/>
      <c r="J11" s="28"/>
    </row>
    <row r="12" spans="1:11" ht="15.75" thickBot="1" x14ac:dyDescent="0.3">
      <c r="A12" s="29" t="s">
        <v>19</v>
      </c>
      <c r="B12" s="68"/>
      <c r="C12" s="69"/>
      <c r="D12" s="70" t="s">
        <v>59</v>
      </c>
      <c r="E12" s="71"/>
      <c r="F12" s="72"/>
      <c r="G12" s="73"/>
      <c r="H12" s="70" t="s">
        <v>21</v>
      </c>
      <c r="I12" s="70"/>
      <c r="J12" s="69"/>
      <c r="K12" s="72"/>
    </row>
    <row r="13" spans="1:11" ht="15.75" thickBot="1" x14ac:dyDescent="0.3">
      <c r="A13" s="30"/>
      <c r="B13" s="154" t="s">
        <v>22</v>
      </c>
      <c r="C13" s="155"/>
      <c r="D13" s="155"/>
      <c r="E13" s="155" t="s">
        <v>38</v>
      </c>
      <c r="F13" s="156"/>
      <c r="G13" s="154" t="s">
        <v>22</v>
      </c>
      <c r="H13" s="155"/>
      <c r="I13" s="155"/>
      <c r="J13" s="155" t="s">
        <v>38</v>
      </c>
      <c r="K13" s="156"/>
    </row>
    <row r="14" spans="1:11" ht="15.75" thickBot="1" x14ac:dyDescent="0.3">
      <c r="A14" s="31"/>
      <c r="B14" s="74" t="s">
        <v>62</v>
      </c>
      <c r="C14" s="74" t="s">
        <v>63</v>
      </c>
      <c r="D14" s="74" t="s">
        <v>64</v>
      </c>
      <c r="E14" s="105" t="s">
        <v>3</v>
      </c>
      <c r="F14" s="105" t="s">
        <v>4</v>
      </c>
      <c r="G14" s="74" t="s">
        <v>62</v>
      </c>
      <c r="H14" s="74" t="s">
        <v>63</v>
      </c>
      <c r="I14" s="74" t="s">
        <v>64</v>
      </c>
      <c r="J14" s="105" t="s">
        <v>3</v>
      </c>
      <c r="K14" s="105" t="s">
        <v>4</v>
      </c>
    </row>
    <row r="15" spans="1:11" x14ac:dyDescent="0.25">
      <c r="A15" s="30"/>
      <c r="B15" s="20"/>
      <c r="C15" s="20"/>
      <c r="D15" s="20"/>
      <c r="E15" s="60"/>
      <c r="F15" s="82"/>
      <c r="G15" s="20"/>
      <c r="H15" s="20"/>
      <c r="I15" s="20"/>
      <c r="J15" s="60"/>
      <c r="K15" s="61"/>
    </row>
    <row r="16" spans="1:11" x14ac:dyDescent="0.25">
      <c r="A16" s="32" t="s">
        <v>39</v>
      </c>
      <c r="B16" s="106">
        <v>2312.1467155770001</v>
      </c>
      <c r="C16" s="106">
        <v>2905.6688235819997</v>
      </c>
      <c r="D16" s="106">
        <v>3153.6958387979998</v>
      </c>
      <c r="E16" s="107">
        <v>0.25669742495423142</v>
      </c>
      <c r="F16" s="108">
        <v>8.5359698670078199E-2</v>
      </c>
      <c r="G16" s="106">
        <v>3212.9164453386202</v>
      </c>
      <c r="H16" s="106">
        <v>4608.827487171</v>
      </c>
      <c r="I16" s="106">
        <v>4611.4547391590004</v>
      </c>
      <c r="J16" s="107">
        <v>0.43446851655840679</v>
      </c>
      <c r="K16" s="108">
        <v>5.7004780398344185E-4</v>
      </c>
    </row>
    <row r="17" spans="1:11" x14ac:dyDescent="0.25">
      <c r="A17" s="23" t="s">
        <v>25</v>
      </c>
      <c r="B17" s="109">
        <v>1850.701867279</v>
      </c>
      <c r="C17" s="109">
        <v>2409.1263081399998</v>
      </c>
      <c r="D17" s="109">
        <v>2628.8321941149998</v>
      </c>
      <c r="E17" s="110">
        <v>0.30173657396370651</v>
      </c>
      <c r="F17" s="111">
        <v>9.1197329601463303E-2</v>
      </c>
      <c r="G17" s="109">
        <v>3021.8969126046204</v>
      </c>
      <c r="H17" s="109">
        <v>4237.8288710260003</v>
      </c>
      <c r="I17" s="109">
        <v>4335.945915966</v>
      </c>
      <c r="J17" s="110">
        <v>0.40237373861087439</v>
      </c>
      <c r="K17" s="111">
        <v>2.3152668011402037E-2</v>
      </c>
    </row>
    <row r="18" spans="1:11" x14ac:dyDescent="0.25">
      <c r="A18" s="23" t="s">
        <v>26</v>
      </c>
      <c r="B18" s="109">
        <v>461.44484829800001</v>
      </c>
      <c r="C18" s="109">
        <v>496.54251544200002</v>
      </c>
      <c r="D18" s="109">
        <v>524.86364468299996</v>
      </c>
      <c r="E18" s="110">
        <v>7.6060372704245732E-2</v>
      </c>
      <c r="F18" s="111">
        <v>5.7036665260757638E-2</v>
      </c>
      <c r="G18" s="109">
        <v>191.01953273399999</v>
      </c>
      <c r="H18" s="109">
        <v>370.99861614500003</v>
      </c>
      <c r="I18" s="109">
        <v>275.50882319300001</v>
      </c>
      <c r="J18" s="110">
        <v>0.94220251109935393</v>
      </c>
      <c r="K18" s="111">
        <v>-0.25738584672962517</v>
      </c>
    </row>
    <row r="19" spans="1:11" x14ac:dyDescent="0.25">
      <c r="A19" s="23"/>
      <c r="B19" s="109"/>
      <c r="C19" s="109"/>
      <c r="D19" s="109"/>
      <c r="E19" s="110"/>
      <c r="F19" s="111"/>
      <c r="G19" s="109"/>
      <c r="H19" s="109"/>
      <c r="I19" s="109"/>
      <c r="J19" s="110"/>
      <c r="K19" s="111"/>
    </row>
    <row r="20" spans="1:11" x14ac:dyDescent="0.25">
      <c r="A20" s="32" t="s">
        <v>40</v>
      </c>
      <c r="B20" s="106">
        <v>945.27523167300001</v>
      </c>
      <c r="C20" s="106">
        <v>1984.545464307</v>
      </c>
      <c r="D20" s="106">
        <v>1343.7175328220001</v>
      </c>
      <c r="E20" s="107">
        <v>1.0994366485141502</v>
      </c>
      <c r="F20" s="108">
        <v>-0.32290917139999914</v>
      </c>
      <c r="G20" s="106">
        <v>2768.3105692869999</v>
      </c>
      <c r="H20" s="106">
        <v>5449.748020686</v>
      </c>
      <c r="I20" s="106">
        <v>6027.9014914199997</v>
      </c>
      <c r="J20" s="107">
        <v>0.96861872405075755</v>
      </c>
      <c r="K20" s="108">
        <v>0.10608811059510662</v>
      </c>
    </row>
    <row r="21" spans="1:11" x14ac:dyDescent="0.25">
      <c r="A21" s="23" t="s">
        <v>25</v>
      </c>
      <c r="B21" s="109">
        <v>945.27523167300001</v>
      </c>
      <c r="C21" s="109">
        <v>1984.545464307</v>
      </c>
      <c r="D21" s="109">
        <v>1343.7175328220001</v>
      </c>
      <c r="E21" s="110">
        <v>1.0994366485141502</v>
      </c>
      <c r="F21" s="111">
        <v>-0.32290917139999914</v>
      </c>
      <c r="G21" s="109">
        <v>2768.3105692869999</v>
      </c>
      <c r="H21" s="109">
        <v>5449.748020686</v>
      </c>
      <c r="I21" s="109">
        <v>6027.9014914199997</v>
      </c>
      <c r="J21" s="110">
        <v>0.96861872405075755</v>
      </c>
      <c r="K21" s="111">
        <v>0.10608811059510662</v>
      </c>
    </row>
    <row r="22" spans="1:11" x14ac:dyDescent="0.25">
      <c r="A22" s="23" t="s">
        <v>26</v>
      </c>
      <c r="B22" s="109">
        <v>0</v>
      </c>
      <c r="C22" s="109">
        <v>0</v>
      </c>
      <c r="D22" s="109">
        <v>0</v>
      </c>
      <c r="E22" s="110"/>
      <c r="F22" s="111"/>
      <c r="G22" s="109">
        <v>0</v>
      </c>
      <c r="H22" s="109">
        <v>0</v>
      </c>
      <c r="I22" s="109">
        <v>0</v>
      </c>
      <c r="J22" s="110"/>
      <c r="K22" s="111"/>
    </row>
    <row r="23" spans="1:11" x14ac:dyDescent="0.25">
      <c r="A23" s="23"/>
      <c r="B23" s="109"/>
      <c r="C23" s="109"/>
      <c r="D23" s="109"/>
      <c r="E23" s="110"/>
      <c r="F23" s="111"/>
      <c r="G23" s="109"/>
      <c r="H23" s="109"/>
      <c r="I23" s="109"/>
      <c r="J23" s="110"/>
      <c r="K23" s="111"/>
    </row>
    <row r="24" spans="1:11" x14ac:dyDescent="0.25">
      <c r="A24" s="32" t="s">
        <v>41</v>
      </c>
      <c r="B24" s="106">
        <v>624.86223155499999</v>
      </c>
      <c r="C24" s="106">
        <v>1279.8160821450001</v>
      </c>
      <c r="D24" s="106">
        <v>1275.3675179730001</v>
      </c>
      <c r="E24" s="107">
        <v>1.0481572057253574</v>
      </c>
      <c r="F24" s="108">
        <v>-3.4759402027079865E-3</v>
      </c>
      <c r="G24" s="106">
        <v>478.32662775400001</v>
      </c>
      <c r="H24" s="106">
        <v>897.69968866699992</v>
      </c>
      <c r="I24" s="106">
        <v>743.23073927799999</v>
      </c>
      <c r="J24" s="107">
        <v>0.87675039728016246</v>
      </c>
      <c r="K24" s="108">
        <v>-0.17207196497792249</v>
      </c>
    </row>
    <row r="25" spans="1:11" x14ac:dyDescent="0.25">
      <c r="A25" s="23" t="s">
        <v>25</v>
      </c>
      <c r="B25" s="109">
        <v>624.86223155499999</v>
      </c>
      <c r="C25" s="109">
        <v>1279.8160821450001</v>
      </c>
      <c r="D25" s="109">
        <v>1275.3675179730001</v>
      </c>
      <c r="E25" s="110">
        <v>1.0481572057253574</v>
      </c>
      <c r="F25" s="111">
        <v>-3.4759402027079865E-3</v>
      </c>
      <c r="G25" s="109">
        <v>478.32662775400001</v>
      </c>
      <c r="H25" s="109">
        <v>897.69968866699992</v>
      </c>
      <c r="I25" s="109">
        <v>743.23073927799999</v>
      </c>
      <c r="J25" s="110">
        <v>0.87675039728016246</v>
      </c>
      <c r="K25" s="111">
        <v>-0.17207196497792249</v>
      </c>
    </row>
    <row r="26" spans="1:11" x14ac:dyDescent="0.25">
      <c r="A26" s="23" t="s">
        <v>26</v>
      </c>
      <c r="B26" s="109">
        <v>0</v>
      </c>
      <c r="C26" s="109">
        <v>0</v>
      </c>
      <c r="D26" s="109">
        <v>0</v>
      </c>
      <c r="E26" s="110"/>
      <c r="F26" s="111"/>
      <c r="G26" s="109">
        <v>0</v>
      </c>
      <c r="H26" s="109">
        <v>0</v>
      </c>
      <c r="I26" s="109">
        <v>0</v>
      </c>
      <c r="J26" s="110"/>
      <c r="K26" s="111"/>
    </row>
    <row r="27" spans="1:11" x14ac:dyDescent="0.25">
      <c r="A27" s="23"/>
      <c r="B27" s="109"/>
      <c r="C27" s="109"/>
      <c r="D27" s="109"/>
      <c r="E27" s="110"/>
      <c r="F27" s="111"/>
      <c r="G27" s="109"/>
      <c r="H27" s="109"/>
      <c r="I27" s="109"/>
      <c r="J27" s="110"/>
      <c r="K27" s="111"/>
    </row>
    <row r="28" spans="1:11" x14ac:dyDescent="0.25">
      <c r="A28" s="32" t="s">
        <v>42</v>
      </c>
      <c r="B28" s="106">
        <v>3626.415042398</v>
      </c>
      <c r="C28" s="106">
        <v>4497.2888653890004</v>
      </c>
      <c r="D28" s="106">
        <v>5171.8702611469998</v>
      </c>
      <c r="E28" s="107">
        <v>0.24014731154852237</v>
      </c>
      <c r="F28" s="108">
        <v>0.14999734639007903</v>
      </c>
      <c r="G28" s="106">
        <v>2802.5043719820001</v>
      </c>
      <c r="H28" s="106">
        <v>3738.1042653940003</v>
      </c>
      <c r="I28" s="106">
        <v>3740.9707740620001</v>
      </c>
      <c r="J28" s="107">
        <v>0.3338442226051983</v>
      </c>
      <c r="K28" s="108">
        <v>7.6683486186752763E-4</v>
      </c>
    </row>
    <row r="29" spans="1:11" x14ac:dyDescent="0.25">
      <c r="A29" s="23" t="s">
        <v>25</v>
      </c>
      <c r="B29" s="112">
        <v>100.34181966899999</v>
      </c>
      <c r="C29" s="112">
        <v>150.776677439</v>
      </c>
      <c r="D29" s="112">
        <v>220.998292615</v>
      </c>
      <c r="E29" s="110">
        <v>0.50263048783020581</v>
      </c>
      <c r="F29" s="111">
        <v>0.46573260777954001</v>
      </c>
      <c r="G29" s="112">
        <v>599.52564692199996</v>
      </c>
      <c r="H29" s="112">
        <v>699.11044621099995</v>
      </c>
      <c r="I29" s="112">
        <v>634.77081686899999</v>
      </c>
      <c r="J29" s="110">
        <v>0.16610598695864676</v>
      </c>
      <c r="K29" s="111">
        <v>-9.2030708010020917E-2</v>
      </c>
    </row>
    <row r="30" spans="1:11" x14ac:dyDescent="0.25">
      <c r="A30" s="23" t="s">
        <v>26</v>
      </c>
      <c r="B30" s="112">
        <v>3526.073222729</v>
      </c>
      <c r="C30" s="112">
        <v>4346.5121879500002</v>
      </c>
      <c r="D30" s="112">
        <v>4950.8719685320002</v>
      </c>
      <c r="E30" s="110">
        <v>0.23267780145133302</v>
      </c>
      <c r="F30" s="111">
        <v>0.13904476841396865</v>
      </c>
      <c r="G30" s="112">
        <v>2202.9787250600002</v>
      </c>
      <c r="H30" s="112">
        <v>3038.9938191830001</v>
      </c>
      <c r="I30" s="112">
        <v>3106.199957193</v>
      </c>
      <c r="J30" s="110">
        <v>0.37949304031532588</v>
      </c>
      <c r="K30" s="111">
        <v>2.2114601742779304E-2</v>
      </c>
    </row>
    <row r="31" spans="1:11" x14ac:dyDescent="0.25">
      <c r="A31" s="23"/>
      <c r="B31" s="109"/>
      <c r="C31" s="109"/>
      <c r="D31" s="109"/>
      <c r="E31" s="110"/>
      <c r="F31" s="111"/>
      <c r="G31" s="109"/>
      <c r="H31" s="109"/>
      <c r="I31" s="109"/>
      <c r="J31" s="110"/>
      <c r="K31" s="111"/>
    </row>
    <row r="32" spans="1:11" x14ac:dyDescent="0.25">
      <c r="A32" s="32" t="s">
        <v>43</v>
      </c>
      <c r="B32" s="106">
        <v>3042.7364140089999</v>
      </c>
      <c r="C32" s="106">
        <v>3712.3013030479997</v>
      </c>
      <c r="D32" s="106">
        <v>4212.764226665</v>
      </c>
      <c r="E32" s="107">
        <v>0.22005353009096348</v>
      </c>
      <c r="F32" s="108">
        <v>0.13481204319436391</v>
      </c>
      <c r="G32" s="106">
        <v>2373.9313964190001</v>
      </c>
      <c r="H32" s="106">
        <v>3180.1165797920003</v>
      </c>
      <c r="I32" s="106">
        <v>3149.7415623349998</v>
      </c>
      <c r="J32" s="107">
        <v>0.33959919169909664</v>
      </c>
      <c r="K32" s="108">
        <v>-9.5515421195619139E-3</v>
      </c>
    </row>
    <row r="33" spans="1:11" x14ac:dyDescent="0.25">
      <c r="A33" s="23" t="s">
        <v>25</v>
      </c>
      <c r="B33" s="109">
        <v>85.034194326999994</v>
      </c>
      <c r="C33" s="109">
        <v>131.57726937999999</v>
      </c>
      <c r="D33" s="109">
        <v>189.369324646</v>
      </c>
      <c r="E33" s="110">
        <v>0.54734539935802828</v>
      </c>
      <c r="F33" s="111">
        <v>0.43922522133435088</v>
      </c>
      <c r="G33" s="109">
        <v>494.30974793799999</v>
      </c>
      <c r="H33" s="109">
        <v>571.34265893299994</v>
      </c>
      <c r="I33" s="109">
        <v>515.92371739800001</v>
      </c>
      <c r="J33" s="110">
        <v>0.1558393523824701</v>
      </c>
      <c r="K33" s="111">
        <v>-9.6997730991234779E-2</v>
      </c>
    </row>
    <row r="34" spans="1:11" x14ac:dyDescent="0.25">
      <c r="A34" s="23" t="s">
        <v>26</v>
      </c>
      <c r="B34" s="109">
        <v>2957.7022196819998</v>
      </c>
      <c r="C34" s="109">
        <v>3580.7240336679997</v>
      </c>
      <c r="D34" s="109">
        <v>4023.3949020190003</v>
      </c>
      <c r="E34" s="110">
        <v>0.2106438605753167</v>
      </c>
      <c r="F34" s="111">
        <v>0.12362607790736113</v>
      </c>
      <c r="G34" s="109">
        <v>1879.6216484810002</v>
      </c>
      <c r="H34" s="109">
        <v>2608.7739208590001</v>
      </c>
      <c r="I34" s="109">
        <v>2633.8178449369998</v>
      </c>
      <c r="J34" s="110">
        <v>0.38792502361699116</v>
      </c>
      <c r="K34" s="111">
        <v>9.5998828713196385E-3</v>
      </c>
    </row>
    <row r="35" spans="1:11" x14ac:dyDescent="0.25">
      <c r="A35" s="23"/>
      <c r="B35" s="109"/>
      <c r="C35" s="109"/>
      <c r="D35" s="109"/>
      <c r="E35" s="110"/>
      <c r="F35" s="111"/>
      <c r="G35" s="109"/>
      <c r="H35" s="109"/>
      <c r="I35" s="109"/>
      <c r="J35" s="110"/>
      <c r="K35" s="111"/>
    </row>
    <row r="36" spans="1:11" x14ac:dyDescent="0.25">
      <c r="A36" s="32" t="s">
        <v>44</v>
      </c>
      <c r="B36" s="106">
        <v>583.67862838899998</v>
      </c>
      <c r="C36" s="106">
        <v>784.98756234100006</v>
      </c>
      <c r="D36" s="106">
        <v>959.10603448199993</v>
      </c>
      <c r="E36" s="107">
        <v>0.34489687331473645</v>
      </c>
      <c r="F36" s="108">
        <v>0.22181048527920813</v>
      </c>
      <c r="G36" s="106">
        <v>428.572975563</v>
      </c>
      <c r="H36" s="106">
        <v>557.98768560199994</v>
      </c>
      <c r="I36" s="106">
        <v>591.22921172700001</v>
      </c>
      <c r="J36" s="107">
        <v>0.3019665667649547</v>
      </c>
      <c r="K36" s="108">
        <v>5.9573942190384636E-2</v>
      </c>
    </row>
    <row r="37" spans="1:11" x14ac:dyDescent="0.25">
      <c r="A37" s="23" t="s">
        <v>25</v>
      </c>
      <c r="B37" s="109">
        <v>15.307625342</v>
      </c>
      <c r="C37" s="109">
        <v>19.199408059</v>
      </c>
      <c r="D37" s="109">
        <v>31.628967969000001</v>
      </c>
      <c r="E37" s="110">
        <v>0.25423817411587651</v>
      </c>
      <c r="F37" s="111">
        <v>0.64739287126997991</v>
      </c>
      <c r="G37" s="109">
        <v>105.21589898400001</v>
      </c>
      <c r="H37" s="109">
        <v>127.767787278</v>
      </c>
      <c r="I37" s="109">
        <v>118.84709947099999</v>
      </c>
      <c r="J37" s="110">
        <v>0.21433916843146888</v>
      </c>
      <c r="K37" s="111">
        <v>-6.9819537436225418E-2</v>
      </c>
    </row>
    <row r="38" spans="1:11" x14ac:dyDescent="0.25">
      <c r="A38" s="23" t="s">
        <v>26</v>
      </c>
      <c r="B38" s="109">
        <v>568.37100304699993</v>
      </c>
      <c r="C38" s="109">
        <v>765.78815428200005</v>
      </c>
      <c r="D38" s="109">
        <v>927.47706651299995</v>
      </c>
      <c r="E38" s="110">
        <v>0.34733853447248297</v>
      </c>
      <c r="F38" s="111">
        <v>0.21114052408214487</v>
      </c>
      <c r="G38" s="109">
        <v>323.35707657900002</v>
      </c>
      <c r="H38" s="109">
        <v>430.21989832399998</v>
      </c>
      <c r="I38" s="109">
        <v>472.38211225600003</v>
      </c>
      <c r="J38" s="110">
        <v>0.33047930441346657</v>
      </c>
      <c r="K38" s="111">
        <v>9.8001543155606302E-2</v>
      </c>
    </row>
    <row r="39" spans="1:11" x14ac:dyDescent="0.25">
      <c r="A39" s="23"/>
      <c r="B39" s="109"/>
      <c r="C39" s="109"/>
      <c r="D39" s="109"/>
      <c r="E39" s="110"/>
      <c r="F39" s="111"/>
      <c r="G39" s="109"/>
      <c r="H39" s="109"/>
      <c r="I39" s="109"/>
      <c r="J39" s="110"/>
      <c r="K39" s="111"/>
    </row>
    <row r="40" spans="1:11" x14ac:dyDescent="0.25">
      <c r="A40" s="32" t="s">
        <v>45</v>
      </c>
      <c r="B40" s="106">
        <v>8860.424475623</v>
      </c>
      <c r="C40" s="106">
        <v>9880.6582284609995</v>
      </c>
      <c r="D40" s="106">
        <v>11936.638772806</v>
      </c>
      <c r="E40" s="107">
        <v>0.11514501993046604</v>
      </c>
      <c r="F40" s="108">
        <v>0.20808133393611347</v>
      </c>
      <c r="G40" s="106">
        <v>10610.311178362999</v>
      </c>
      <c r="H40" s="106">
        <v>12192.362161789999</v>
      </c>
      <c r="I40" s="106">
        <v>12605.193976838</v>
      </c>
      <c r="J40" s="107">
        <v>0.14910505043934863</v>
      </c>
      <c r="K40" s="108">
        <v>3.3859871415383852E-2</v>
      </c>
    </row>
    <row r="41" spans="1:11" x14ac:dyDescent="0.25">
      <c r="A41" s="23" t="s">
        <v>25</v>
      </c>
      <c r="B41" s="112">
        <v>651.93756155000005</v>
      </c>
      <c r="C41" s="112">
        <v>689.630288748</v>
      </c>
      <c r="D41" s="112">
        <v>862.99421122599995</v>
      </c>
      <c r="E41" s="110">
        <v>5.7816468050075863E-2</v>
      </c>
      <c r="F41" s="111">
        <v>0.25138675795800119</v>
      </c>
      <c r="G41" s="112">
        <v>6004.6019240909991</v>
      </c>
      <c r="H41" s="112">
        <v>6698.45047445</v>
      </c>
      <c r="I41" s="112">
        <v>6953.5978250129992</v>
      </c>
      <c r="J41" s="110">
        <v>0.11555279752604725</v>
      </c>
      <c r="K41" s="111">
        <v>3.8090503398690724E-2</v>
      </c>
    </row>
    <row r="42" spans="1:11" x14ac:dyDescent="0.25">
      <c r="A42" s="23" t="s">
        <v>26</v>
      </c>
      <c r="B42" s="112">
        <v>8208.4869140730007</v>
      </c>
      <c r="C42" s="112">
        <v>9191.0279397129998</v>
      </c>
      <c r="D42" s="112">
        <v>11073.64456158</v>
      </c>
      <c r="E42" s="110">
        <v>0.11969818992529384</v>
      </c>
      <c r="F42" s="111">
        <v>0.20483199857684115</v>
      </c>
      <c r="G42" s="112">
        <v>4605.7092542720002</v>
      </c>
      <c r="H42" s="112">
        <v>5493.9116873399998</v>
      </c>
      <c r="I42" s="112">
        <v>5651.5961518250006</v>
      </c>
      <c r="J42" s="110">
        <v>0.1928481334865314</v>
      </c>
      <c r="K42" s="111">
        <v>2.8701674409576682E-2</v>
      </c>
    </row>
    <row r="43" spans="1:11" x14ac:dyDescent="0.25">
      <c r="A43" s="23"/>
      <c r="B43" s="109"/>
      <c r="C43" s="109"/>
      <c r="D43" s="109"/>
      <c r="E43" s="110"/>
      <c r="F43" s="111"/>
      <c r="G43" s="109"/>
      <c r="H43" s="109"/>
      <c r="I43" s="109"/>
      <c r="J43" s="110"/>
      <c r="K43" s="111"/>
    </row>
    <row r="44" spans="1:11" x14ac:dyDescent="0.25">
      <c r="A44" s="32" t="s">
        <v>46</v>
      </c>
      <c r="B44" s="106">
        <v>3564.3676349739999</v>
      </c>
      <c r="C44" s="106">
        <v>3921.6492076039999</v>
      </c>
      <c r="D44" s="106">
        <v>4505.7363191919994</v>
      </c>
      <c r="E44" s="107">
        <v>0.10023701515082525</v>
      </c>
      <c r="F44" s="108">
        <v>0.14893915306230507</v>
      </c>
      <c r="G44" s="106">
        <v>6720.8077472929999</v>
      </c>
      <c r="H44" s="106">
        <v>7834.0908076150008</v>
      </c>
      <c r="I44" s="106">
        <v>8026.4994620489997</v>
      </c>
      <c r="J44" s="107">
        <v>0.16564721119576853</v>
      </c>
      <c r="K44" s="108">
        <v>2.4560431983628679E-2</v>
      </c>
    </row>
    <row r="45" spans="1:11" x14ac:dyDescent="0.25">
      <c r="A45" s="23" t="s">
        <v>25</v>
      </c>
      <c r="B45" s="109">
        <v>574.94060338700001</v>
      </c>
      <c r="C45" s="109">
        <v>587.62024957799997</v>
      </c>
      <c r="D45" s="109">
        <v>755.80815241999994</v>
      </c>
      <c r="E45" s="110">
        <v>2.2053836720356181E-2</v>
      </c>
      <c r="F45" s="111">
        <v>0.28621869815205359</v>
      </c>
      <c r="G45" s="109">
        <v>4606.4402363009995</v>
      </c>
      <c r="H45" s="109">
        <v>5293.9428398660002</v>
      </c>
      <c r="I45" s="109">
        <v>5587.8752182009994</v>
      </c>
      <c r="J45" s="110">
        <v>0.14924813267892728</v>
      </c>
      <c r="K45" s="111">
        <v>5.5522393653657041E-2</v>
      </c>
    </row>
    <row r="46" spans="1:11" x14ac:dyDescent="0.25">
      <c r="A46" s="23" t="s">
        <v>26</v>
      </c>
      <c r="B46" s="109">
        <v>2989.4270315869999</v>
      </c>
      <c r="C46" s="109">
        <v>3334.0289580260001</v>
      </c>
      <c r="D46" s="109">
        <v>3749.9281667719997</v>
      </c>
      <c r="E46" s="110">
        <v>0.11527357008478679</v>
      </c>
      <c r="F46" s="111">
        <v>0.12474373017810972</v>
      </c>
      <c r="G46" s="109">
        <v>2114.367510992</v>
      </c>
      <c r="H46" s="109">
        <v>2540.1479677490001</v>
      </c>
      <c r="I46" s="109">
        <v>2438.6242438479999</v>
      </c>
      <c r="J46" s="110">
        <v>0.20137485774988864</v>
      </c>
      <c r="K46" s="111">
        <v>-3.9967641724024221E-2</v>
      </c>
    </row>
    <row r="47" spans="1:11" x14ac:dyDescent="0.25">
      <c r="A47" s="23"/>
      <c r="B47" s="109"/>
      <c r="C47" s="109"/>
      <c r="D47" s="109"/>
      <c r="E47" s="110"/>
      <c r="F47" s="111"/>
      <c r="G47" s="109"/>
      <c r="H47" s="109"/>
      <c r="I47" s="109"/>
      <c r="J47" s="110"/>
      <c r="K47" s="111"/>
    </row>
    <row r="48" spans="1:11" x14ac:dyDescent="0.25">
      <c r="A48" s="32" t="s">
        <v>47</v>
      </c>
      <c r="B48" s="106">
        <v>5296.0568406490002</v>
      </c>
      <c r="C48" s="106">
        <v>5959.009020857</v>
      </c>
      <c r="D48" s="106">
        <v>7430.9024536139996</v>
      </c>
      <c r="E48" s="107">
        <v>0.12517844882623258</v>
      </c>
      <c r="F48" s="108">
        <v>0.24700305497193525</v>
      </c>
      <c r="G48" s="106">
        <v>3889.5034310700003</v>
      </c>
      <c r="H48" s="106">
        <v>4358.2713541749999</v>
      </c>
      <c r="I48" s="106">
        <v>4578.6945147890001</v>
      </c>
      <c r="J48" s="107">
        <v>0.12052127769329204</v>
      </c>
      <c r="K48" s="108">
        <v>5.0575823004422635E-2</v>
      </c>
    </row>
    <row r="49" spans="1:11" x14ac:dyDescent="0.25">
      <c r="A49" s="23" t="s">
        <v>25</v>
      </c>
      <c r="B49" s="109">
        <v>76.996958163000002</v>
      </c>
      <c r="C49" s="109">
        <v>102.01003917</v>
      </c>
      <c r="D49" s="109">
        <v>107.18605880600001</v>
      </c>
      <c r="E49" s="110">
        <v>0.32485804119752543</v>
      </c>
      <c r="F49" s="111">
        <v>5.0740296524875911E-2</v>
      </c>
      <c r="G49" s="109">
        <v>1398.1616877900001</v>
      </c>
      <c r="H49" s="109">
        <v>1404.5076345839998</v>
      </c>
      <c r="I49" s="109">
        <v>1365.7226068119999</v>
      </c>
      <c r="J49" s="110">
        <v>4.5387789190750906E-3</v>
      </c>
      <c r="K49" s="111">
        <v>-2.7614679206416443E-2</v>
      </c>
    </row>
    <row r="50" spans="1:11" x14ac:dyDescent="0.25">
      <c r="A50" s="23" t="s">
        <v>26</v>
      </c>
      <c r="B50" s="109">
        <v>5219.0598824859999</v>
      </c>
      <c r="C50" s="109">
        <v>5856.9989816870002</v>
      </c>
      <c r="D50" s="109">
        <v>7323.7163948079997</v>
      </c>
      <c r="E50" s="110">
        <v>0.12223256938319133</v>
      </c>
      <c r="F50" s="111">
        <v>0.25042131946871854</v>
      </c>
      <c r="G50" s="109">
        <v>2491.3417432800002</v>
      </c>
      <c r="H50" s="109">
        <v>2953.7637195910002</v>
      </c>
      <c r="I50" s="109">
        <v>3212.9719079770002</v>
      </c>
      <c r="J50" s="110">
        <v>0.1856116197459903</v>
      </c>
      <c r="K50" s="111">
        <v>8.7755221132546093E-2</v>
      </c>
    </row>
    <row r="51" spans="1:11" x14ac:dyDescent="0.25">
      <c r="A51" s="23"/>
      <c r="B51" s="109"/>
      <c r="C51" s="109"/>
      <c r="D51" s="109"/>
      <c r="E51" s="110"/>
      <c r="F51" s="111"/>
      <c r="G51" s="109"/>
      <c r="H51" s="109"/>
      <c r="I51" s="109"/>
      <c r="J51" s="110"/>
      <c r="K51" s="111"/>
    </row>
    <row r="52" spans="1:11" x14ac:dyDescent="0.25">
      <c r="A52" s="32" t="s">
        <v>48</v>
      </c>
      <c r="B52" s="106">
        <v>2241.3582361109998</v>
      </c>
      <c r="C52" s="106">
        <v>2735.357862196</v>
      </c>
      <c r="D52" s="106">
        <v>3022.4425928810001</v>
      </c>
      <c r="E52" s="107">
        <v>0.22040190547234578</v>
      </c>
      <c r="F52" s="108">
        <v>0.10495326211339773</v>
      </c>
      <c r="G52" s="106">
        <v>4692.852927117</v>
      </c>
      <c r="H52" s="106">
        <v>6326.0783575280002</v>
      </c>
      <c r="I52" s="106">
        <v>6277.1141175889998</v>
      </c>
      <c r="J52" s="107">
        <v>0.34802399644225657</v>
      </c>
      <c r="K52" s="108">
        <v>-7.7400621952039604E-3</v>
      </c>
    </row>
    <row r="53" spans="1:11" x14ac:dyDescent="0.25">
      <c r="A53" s="23" t="s">
        <v>25</v>
      </c>
      <c r="B53" s="109">
        <v>763.76636960799999</v>
      </c>
      <c r="C53" s="109">
        <v>988.19721346300003</v>
      </c>
      <c r="D53" s="109">
        <v>1060.6812430560001</v>
      </c>
      <c r="E53" s="110">
        <v>0.29384750728182529</v>
      </c>
      <c r="F53" s="111">
        <v>7.3349761166589242E-2</v>
      </c>
      <c r="G53" s="109">
        <v>3296.1636585209999</v>
      </c>
      <c r="H53" s="109">
        <v>4528.4533622219997</v>
      </c>
      <c r="I53" s="109">
        <v>4373.5565954949998</v>
      </c>
      <c r="J53" s="110">
        <v>0.37385573999500149</v>
      </c>
      <c r="K53" s="111">
        <v>-3.4205225125912724E-2</v>
      </c>
    </row>
    <row r="54" spans="1:11" x14ac:dyDescent="0.25">
      <c r="A54" s="23" t="s">
        <v>26</v>
      </c>
      <c r="B54" s="109">
        <v>1477.5918665029999</v>
      </c>
      <c r="C54" s="109">
        <v>1747.160648733</v>
      </c>
      <c r="D54" s="109">
        <v>1961.761349825</v>
      </c>
      <c r="E54" s="110">
        <v>0.18243791695198319</v>
      </c>
      <c r="F54" s="111">
        <v>0.1228282592374224</v>
      </c>
      <c r="G54" s="109">
        <v>1396.6892685960001</v>
      </c>
      <c r="H54" s="109">
        <v>1797.6249953060001</v>
      </c>
      <c r="I54" s="109">
        <v>1903.557522094</v>
      </c>
      <c r="J54" s="110">
        <v>0.28706150732656105</v>
      </c>
      <c r="K54" s="111">
        <v>5.8929157674494609E-2</v>
      </c>
    </row>
    <row r="55" spans="1:11" x14ac:dyDescent="0.25">
      <c r="A55" s="32"/>
      <c r="B55" s="106"/>
      <c r="C55" s="106"/>
      <c r="D55" s="106"/>
      <c r="E55" s="107"/>
      <c r="F55" s="108"/>
      <c r="G55" s="106"/>
      <c r="H55" s="106"/>
      <c r="I55" s="106"/>
      <c r="J55" s="113"/>
      <c r="K55" s="114"/>
    </row>
    <row r="56" spans="1:11" x14ac:dyDescent="0.25">
      <c r="A56" s="32" t="s">
        <v>33</v>
      </c>
      <c r="B56" s="106">
        <v>18610.481932937</v>
      </c>
      <c r="C56" s="106">
        <v>23283.33532608</v>
      </c>
      <c r="D56" s="106">
        <v>25903.732516427004</v>
      </c>
      <c r="E56" s="107">
        <v>0.25108717818171816</v>
      </c>
      <c r="F56" s="108">
        <v>0.11254389260166948</v>
      </c>
      <c r="G56" s="106">
        <v>24565.222119841615</v>
      </c>
      <c r="H56" s="106">
        <v>33212.819981236004</v>
      </c>
      <c r="I56" s="106">
        <v>34005.865838345999</v>
      </c>
      <c r="J56" s="107">
        <v>0.35202603987079861</v>
      </c>
      <c r="K56" s="108">
        <v>2.3877703174799262E-2</v>
      </c>
    </row>
    <row r="57" spans="1:11" x14ac:dyDescent="0.25">
      <c r="A57" s="25" t="s">
        <v>25</v>
      </c>
      <c r="B57" s="109">
        <v>4936.8850813340005</v>
      </c>
      <c r="C57" s="109">
        <v>7502.0920342419995</v>
      </c>
      <c r="D57" s="109">
        <v>7392.5909918070001</v>
      </c>
      <c r="E57" s="110">
        <v>0.5196002966742852</v>
      </c>
      <c r="F57" s="111">
        <v>-1.4596067594905638E-2</v>
      </c>
      <c r="G57" s="109">
        <v>16168.825339179621</v>
      </c>
      <c r="H57" s="109">
        <v>22511.290863262002</v>
      </c>
      <c r="I57" s="109">
        <v>23069.003384041</v>
      </c>
      <c r="J57" s="110">
        <v>0.39226507745826067</v>
      </c>
      <c r="K57" s="111">
        <v>2.4774790755743552E-2</v>
      </c>
    </row>
    <row r="58" spans="1:11" x14ac:dyDescent="0.25">
      <c r="A58" s="25" t="s">
        <v>26</v>
      </c>
      <c r="B58" s="109">
        <v>13673.596851603001</v>
      </c>
      <c r="C58" s="109">
        <v>15781.243291838</v>
      </c>
      <c r="D58" s="109">
        <v>18511.141524619998</v>
      </c>
      <c r="E58" s="110">
        <v>0.15413986993392401</v>
      </c>
      <c r="F58" s="111">
        <v>0.172983723924584</v>
      </c>
      <c r="G58" s="109">
        <v>8396.3967806620021</v>
      </c>
      <c r="H58" s="109">
        <v>10701.529117974</v>
      </c>
      <c r="I58" s="109">
        <v>10936.862454305001</v>
      </c>
      <c r="J58" s="110">
        <v>0.27453828082791637</v>
      </c>
      <c r="K58" s="111">
        <v>2.1990627109142905E-2</v>
      </c>
    </row>
    <row r="59" spans="1:11" ht="15.75" thickBot="1" x14ac:dyDescent="0.3">
      <c r="A59" s="33"/>
      <c r="B59" s="83"/>
      <c r="C59" s="83"/>
      <c r="D59" s="83"/>
      <c r="E59" s="83"/>
      <c r="F59" s="84"/>
      <c r="G59" s="83"/>
      <c r="H59" s="83"/>
      <c r="I59" s="83"/>
      <c r="J59" s="83"/>
      <c r="K59" s="85"/>
    </row>
    <row r="60" spans="1:11" x14ac:dyDescent="0.25">
      <c r="A60" s="34"/>
      <c r="B60" s="59"/>
      <c r="C60" s="59"/>
      <c r="D60" s="59"/>
      <c r="E60" s="59"/>
      <c r="F60" s="59"/>
      <c r="G60" s="59"/>
      <c r="H60" s="59"/>
      <c r="I60" s="59"/>
      <c r="J60" s="59"/>
      <c r="K60" s="86"/>
    </row>
    <row r="61" spans="1:11" ht="15.75" thickBot="1" x14ac:dyDescent="0.3">
      <c r="A61" s="34"/>
      <c r="B61" s="83"/>
      <c r="C61" s="83"/>
      <c r="D61" s="83"/>
    </row>
    <row r="62" spans="1:11" ht="15.75" thickBot="1" x14ac:dyDescent="0.3">
      <c r="A62" s="34"/>
      <c r="B62" s="87" t="s">
        <v>62</v>
      </c>
      <c r="C62" s="87" t="s">
        <v>63</v>
      </c>
      <c r="D62" s="87" t="s">
        <v>65</v>
      </c>
    </row>
    <row r="63" spans="1:11" x14ac:dyDescent="0.25">
      <c r="A63" s="35" t="s">
        <v>35</v>
      </c>
      <c r="B63" s="80">
        <v>-5954.7401869046153</v>
      </c>
      <c r="C63" s="80">
        <v>-9929.484655156004</v>
      </c>
      <c r="D63" s="89">
        <v>-8102.1333219189946</v>
      </c>
      <c r="J63" s="147"/>
      <c r="K63" s="147"/>
    </row>
    <row r="64" spans="1:11" x14ac:dyDescent="0.25">
      <c r="A64" s="25" t="s">
        <v>25</v>
      </c>
      <c r="B64" s="80">
        <v>-11231.940257845621</v>
      </c>
      <c r="C64" s="80">
        <v>-15009.198829020002</v>
      </c>
      <c r="D64" s="90">
        <v>-15676.412392234</v>
      </c>
      <c r="J64" s="147"/>
      <c r="K64" s="147"/>
    </row>
    <row r="65" spans="1:11" x14ac:dyDescent="0.25">
      <c r="A65" s="25" t="s">
        <v>26</v>
      </c>
      <c r="B65" s="80">
        <v>5277.2000709409986</v>
      </c>
      <c r="C65" s="80">
        <v>5079.7141738640003</v>
      </c>
      <c r="D65" s="90">
        <v>7574.2790703149967</v>
      </c>
      <c r="J65" s="147"/>
      <c r="K65" s="147"/>
    </row>
    <row r="66" spans="1:11" x14ac:dyDescent="0.25">
      <c r="A66" s="25"/>
      <c r="B66" s="80"/>
      <c r="C66" s="80"/>
      <c r="D66" s="90"/>
      <c r="J66" s="147"/>
      <c r="K66" s="147"/>
    </row>
    <row r="67" spans="1:11" x14ac:dyDescent="0.25">
      <c r="A67" s="32" t="s">
        <v>36</v>
      </c>
      <c r="B67" s="91">
        <v>0.75759469391913614</v>
      </c>
      <c r="C67" s="91">
        <v>0.70103458059972656</v>
      </c>
      <c r="D67" s="92">
        <v>0.76174306631584732</v>
      </c>
      <c r="J67" s="147"/>
      <c r="K67" s="147"/>
    </row>
    <row r="68" spans="1:11" x14ac:dyDescent="0.25">
      <c r="A68" s="25" t="s">
        <v>25</v>
      </c>
      <c r="B68" s="91">
        <v>0.30533356491712155</v>
      </c>
      <c r="C68" s="91">
        <v>0.33325907784725356</v>
      </c>
      <c r="D68" s="92">
        <v>0.32045558573723004</v>
      </c>
      <c r="E68" s="88"/>
      <c r="J68" s="147"/>
      <c r="K68" s="147"/>
    </row>
    <row r="69" spans="1:11" ht="15.75" thickBot="1" x14ac:dyDescent="0.3">
      <c r="A69" s="26" t="s">
        <v>26</v>
      </c>
      <c r="B69" s="93">
        <v>1.6285077050068761</v>
      </c>
      <c r="C69" s="93">
        <v>1.474671807913156</v>
      </c>
      <c r="D69" s="94">
        <v>1.6925458834250573</v>
      </c>
      <c r="E69" s="88"/>
      <c r="J69" s="147"/>
      <c r="K69" s="147"/>
    </row>
  </sheetData>
  <mergeCells count="6">
    <mergeCell ref="B13:D13"/>
    <mergeCell ref="E13:F13"/>
    <mergeCell ref="G13:I13"/>
    <mergeCell ref="J13:K13"/>
    <mergeCell ref="A8:K8"/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A8C-AD02-47E5-BD78-900192117D62}">
  <dimension ref="A1:V54"/>
  <sheetViews>
    <sheetView workbookViewId="0">
      <selection activeCell="A10" sqref="A10:K10"/>
    </sheetView>
  </sheetViews>
  <sheetFormatPr baseColWidth="10" defaultRowHeight="15" x14ac:dyDescent="0.25"/>
  <cols>
    <col min="1" max="1" width="31" customWidth="1"/>
    <col min="12" max="12" width="5.5703125" customWidth="1"/>
  </cols>
  <sheetData>
    <row r="1" spans="1:11" x14ac:dyDescent="0.25">
      <c r="A1" s="15"/>
    </row>
    <row r="2" spans="1:11" x14ac:dyDescent="0.25">
      <c r="A2" s="15"/>
    </row>
    <row r="3" spans="1:11" x14ac:dyDescent="0.25">
      <c r="A3" s="15"/>
    </row>
    <row r="4" spans="1:11" x14ac:dyDescent="0.25">
      <c r="A4" s="15"/>
    </row>
    <row r="5" spans="1:11" x14ac:dyDescent="0.25">
      <c r="A5" s="15"/>
    </row>
    <row r="6" spans="1:11" x14ac:dyDescent="0.25">
      <c r="A6" s="15"/>
    </row>
    <row r="7" spans="1:11" x14ac:dyDescent="0.25">
      <c r="A7" s="16"/>
      <c r="B7" s="17"/>
      <c r="C7" s="17"/>
      <c r="D7" s="17"/>
      <c r="G7" s="17"/>
      <c r="H7" s="17"/>
      <c r="I7" s="17"/>
      <c r="J7" s="17"/>
    </row>
    <row r="8" spans="1:11" ht="18.75" x14ac:dyDescent="0.25">
      <c r="A8" s="159" t="s">
        <v>18</v>
      </c>
      <c r="B8" s="159"/>
      <c r="C8" s="159"/>
      <c r="D8" s="159"/>
      <c r="E8" s="159"/>
      <c r="F8" s="159"/>
      <c r="G8" s="159"/>
      <c r="H8" s="159"/>
      <c r="I8" s="159"/>
      <c r="J8" s="159"/>
    </row>
    <row r="9" spans="1:11" x14ac:dyDescent="0.25">
      <c r="A9" s="16"/>
      <c r="B9" s="17"/>
      <c r="C9" s="17"/>
      <c r="D9" s="17"/>
      <c r="G9" s="17"/>
      <c r="H9" s="17"/>
      <c r="I9" s="17"/>
      <c r="J9" s="17"/>
    </row>
    <row r="10" spans="1:11" ht="15.75" x14ac:dyDescent="0.25">
      <c r="A10" s="160" t="s">
        <v>66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1" ht="15.75" thickBot="1" x14ac:dyDescent="0.3">
      <c r="A11" s="34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5.75" thickBot="1" x14ac:dyDescent="0.3">
      <c r="A12" s="19" t="s">
        <v>19</v>
      </c>
      <c r="B12" s="75" t="s">
        <v>20</v>
      </c>
      <c r="C12" s="75"/>
      <c r="D12" s="75"/>
      <c r="E12" s="76"/>
      <c r="F12" s="77"/>
      <c r="G12" s="75" t="s">
        <v>21</v>
      </c>
      <c r="H12" s="75"/>
      <c r="I12" s="75"/>
      <c r="J12" s="76"/>
      <c r="K12" s="78"/>
    </row>
    <row r="13" spans="1:11" x14ac:dyDescent="0.25">
      <c r="A13" s="63"/>
      <c r="B13" s="34"/>
      <c r="C13" s="95" t="s">
        <v>22</v>
      </c>
      <c r="D13" s="96"/>
      <c r="E13" s="95" t="s">
        <v>23</v>
      </c>
      <c r="F13" s="97"/>
      <c r="G13" s="34"/>
      <c r="H13" s="95" t="s">
        <v>22</v>
      </c>
      <c r="I13" s="96"/>
      <c r="J13" s="95" t="s">
        <v>23</v>
      </c>
      <c r="K13" s="97"/>
    </row>
    <row r="14" spans="1:11" ht="15.75" thickBot="1" x14ac:dyDescent="0.3">
      <c r="A14" s="63"/>
      <c r="B14" s="115" t="s">
        <v>62</v>
      </c>
      <c r="C14" s="115" t="s">
        <v>63</v>
      </c>
      <c r="D14" s="115" t="s">
        <v>64</v>
      </c>
      <c r="E14" s="98" t="s">
        <v>67</v>
      </c>
      <c r="F14" s="98" t="s">
        <v>68</v>
      </c>
      <c r="G14" s="115" t="s">
        <v>62</v>
      </c>
      <c r="H14" s="115" t="s">
        <v>63</v>
      </c>
      <c r="I14" s="115" t="s">
        <v>64</v>
      </c>
      <c r="J14" s="98" t="s">
        <v>67</v>
      </c>
      <c r="K14" s="98" t="s">
        <v>68</v>
      </c>
    </row>
    <row r="15" spans="1:11" x14ac:dyDescent="0.25">
      <c r="A15" s="116"/>
      <c r="B15" s="117"/>
      <c r="C15" s="117"/>
      <c r="D15" s="117"/>
      <c r="E15" s="117"/>
      <c r="F15" s="118"/>
      <c r="G15" s="117"/>
      <c r="H15" s="117"/>
      <c r="I15" s="117"/>
      <c r="J15" s="117"/>
      <c r="K15" s="118"/>
    </row>
    <row r="16" spans="1:11" x14ac:dyDescent="0.25">
      <c r="A16" s="24"/>
      <c r="B16" s="20"/>
      <c r="C16" s="20"/>
      <c r="D16" s="20"/>
      <c r="E16" s="20"/>
      <c r="F16" s="82"/>
      <c r="G16" s="20"/>
      <c r="H16" s="20"/>
      <c r="I16" s="20"/>
      <c r="J16" s="20"/>
      <c r="K16" s="82"/>
    </row>
    <row r="17" spans="1:11" x14ac:dyDescent="0.25">
      <c r="A17" s="32" t="s">
        <v>24</v>
      </c>
      <c r="B17" s="22">
        <f>SUM(B18:B19)</f>
        <v>1438.06072868</v>
      </c>
      <c r="C17" s="22">
        <f>SUM(C18:C19)</f>
        <v>1765.4104142219999</v>
      </c>
      <c r="D17" s="22">
        <f>SUM(D18:D19)</f>
        <v>2054.7246219379999</v>
      </c>
      <c r="E17" s="119">
        <f t="shared" ref="E17:F19" si="0">(C17-B17)/B17</f>
        <v>0.22763272719537725</v>
      </c>
      <c r="F17" s="120">
        <f t="shared" si="0"/>
        <v>0.1638792914017663</v>
      </c>
      <c r="G17" s="22">
        <f>SUM(G18:G19)</f>
        <v>1874.2621679196204</v>
      </c>
      <c r="H17" s="22">
        <f>SUM(H18:H19)</f>
        <v>2821.8010101260002</v>
      </c>
      <c r="I17" s="22">
        <f>SUM(I18:I19)</f>
        <v>2729.2325622500002</v>
      </c>
      <c r="J17" s="119">
        <f t="shared" ref="J17:K19" si="1">(H17-G17)/G17</f>
        <v>0.50555298955755046</v>
      </c>
      <c r="K17" s="120">
        <f>(I17-H17)/H17</f>
        <v>-3.2804739789878572E-2</v>
      </c>
    </row>
    <row r="18" spans="1:11" x14ac:dyDescent="0.25">
      <c r="A18" s="25" t="s">
        <v>25</v>
      </c>
      <c r="B18" s="112">
        <v>1368.582605883</v>
      </c>
      <c r="C18" s="112">
        <v>1750.967245287</v>
      </c>
      <c r="D18" s="112">
        <v>2034.39278089</v>
      </c>
      <c r="E18" s="121">
        <f t="shared" si="0"/>
        <v>0.27940194312004135</v>
      </c>
      <c r="F18" s="120">
        <f t="shared" si="0"/>
        <v>0.1618679826055478</v>
      </c>
      <c r="G18" s="112">
        <v>1801.1539373126204</v>
      </c>
      <c r="H18" s="112">
        <v>2584.25517713</v>
      </c>
      <c r="I18" s="112">
        <v>2613.2372763180001</v>
      </c>
      <c r="J18" s="121">
        <f t="shared" si="1"/>
        <v>0.43477751878653514</v>
      </c>
      <c r="K18" s="122">
        <f t="shared" si="1"/>
        <v>1.1214875158027859E-2</v>
      </c>
    </row>
    <row r="19" spans="1:11" x14ac:dyDescent="0.25">
      <c r="A19" s="25" t="s">
        <v>26</v>
      </c>
      <c r="B19" s="112">
        <v>69.478122796999997</v>
      </c>
      <c r="C19" s="112">
        <v>14.443168934999999</v>
      </c>
      <c r="D19" s="112">
        <v>20.331841048000001</v>
      </c>
      <c r="E19" s="121">
        <f t="shared" si="0"/>
        <v>-0.79211918293763051</v>
      </c>
      <c r="F19" s="120">
        <f t="shared" si="0"/>
        <v>0.40771330305013859</v>
      </c>
      <c r="G19" s="112">
        <v>73.108230606999996</v>
      </c>
      <c r="H19" s="112">
        <v>237.545832996</v>
      </c>
      <c r="I19" s="112">
        <v>115.995285932</v>
      </c>
      <c r="J19" s="121">
        <f t="shared" si="1"/>
        <v>2.2492351548343366</v>
      </c>
      <c r="K19" s="122">
        <f t="shared" si="1"/>
        <v>-0.5116930300606316</v>
      </c>
    </row>
    <row r="20" spans="1:11" x14ac:dyDescent="0.25">
      <c r="A20" s="24"/>
      <c r="B20" s="22"/>
      <c r="C20" s="22"/>
      <c r="D20" s="22"/>
      <c r="E20" s="123"/>
      <c r="F20" s="124"/>
      <c r="G20" s="22"/>
      <c r="H20" s="22"/>
      <c r="I20" s="22"/>
      <c r="J20" s="123"/>
      <c r="K20" s="125"/>
    </row>
    <row r="21" spans="1:11" x14ac:dyDescent="0.25">
      <c r="A21" s="32" t="s">
        <v>27</v>
      </c>
      <c r="B21" s="22">
        <f>SUM(B22:B23)</f>
        <v>945.27523167300001</v>
      </c>
      <c r="C21" s="22">
        <f>SUM(C22:C23)</f>
        <v>1984.545464307</v>
      </c>
      <c r="D21" s="22">
        <f>SUM(D22:D23)</f>
        <v>1343.7175328220001</v>
      </c>
      <c r="E21" s="119">
        <f t="shared" ref="E21:F22" si="2">(C21-B21)/B21</f>
        <v>1.0994366485141502</v>
      </c>
      <c r="F21" s="120">
        <f t="shared" si="2"/>
        <v>-0.32290917139999914</v>
      </c>
      <c r="G21" s="22">
        <f>SUM(G22:G23)</f>
        <v>2768.3105692869999</v>
      </c>
      <c r="H21" s="22">
        <f>SUM(H22:H23)</f>
        <v>5449.748020686</v>
      </c>
      <c r="I21" s="22">
        <f>SUM(I22:I23)</f>
        <v>6027.9014914199997</v>
      </c>
      <c r="J21" s="119">
        <f t="shared" ref="J21:K22" si="3">(H21-G21)/G21</f>
        <v>0.96861872405075755</v>
      </c>
      <c r="K21" s="120">
        <f t="shared" si="3"/>
        <v>0.10608811059510662</v>
      </c>
    </row>
    <row r="22" spans="1:11" x14ac:dyDescent="0.25">
      <c r="A22" s="25" t="s">
        <v>25</v>
      </c>
      <c r="B22" s="112">
        <v>945.27523167300001</v>
      </c>
      <c r="C22" s="112">
        <v>1984.545464307</v>
      </c>
      <c r="D22" s="112">
        <v>1343.7175328220001</v>
      </c>
      <c r="E22" s="121">
        <f t="shared" si="2"/>
        <v>1.0994366485141502</v>
      </c>
      <c r="F22" s="122">
        <f t="shared" si="2"/>
        <v>-0.32290917139999914</v>
      </c>
      <c r="G22" s="112">
        <v>2768.3105692869999</v>
      </c>
      <c r="H22" s="112">
        <v>5449.748020686</v>
      </c>
      <c r="I22" s="112">
        <v>6027.9014914199997</v>
      </c>
      <c r="J22" s="121">
        <f t="shared" si="3"/>
        <v>0.96861872405075755</v>
      </c>
      <c r="K22" s="122">
        <f t="shared" si="3"/>
        <v>0.10608811059510662</v>
      </c>
    </row>
    <row r="23" spans="1:11" x14ac:dyDescent="0.25">
      <c r="A23" s="25" t="s">
        <v>26</v>
      </c>
      <c r="B23" s="126">
        <v>0</v>
      </c>
      <c r="C23" s="126">
        <v>0</v>
      </c>
      <c r="D23" s="126">
        <v>0</v>
      </c>
      <c r="E23" s="121" t="s">
        <v>28</v>
      </c>
      <c r="F23" s="122" t="s">
        <v>28</v>
      </c>
      <c r="G23" s="126">
        <v>0</v>
      </c>
      <c r="H23" s="126">
        <v>0</v>
      </c>
      <c r="I23" s="126">
        <v>0</v>
      </c>
      <c r="J23" s="121" t="s">
        <v>28</v>
      </c>
      <c r="K23" s="122" t="s">
        <v>28</v>
      </c>
    </row>
    <row r="24" spans="1:11" x14ac:dyDescent="0.25">
      <c r="A24" s="24"/>
      <c r="B24" s="22"/>
      <c r="C24" s="22"/>
      <c r="D24" s="22"/>
      <c r="E24" s="123"/>
      <c r="F24" s="124"/>
      <c r="G24" s="22"/>
      <c r="H24" s="22"/>
      <c r="I24" s="22"/>
      <c r="J24" s="123"/>
      <c r="K24" s="125"/>
    </row>
    <row r="25" spans="1:11" x14ac:dyDescent="0.25">
      <c r="A25" s="32" t="s">
        <v>29</v>
      </c>
      <c r="B25" s="22">
        <f>SUM(B26:B27)</f>
        <v>624.86223155499999</v>
      </c>
      <c r="C25" s="22">
        <f>SUM(C26:C27)</f>
        <v>1279.8160821450001</v>
      </c>
      <c r="D25" s="22">
        <f>SUM(D26:D27)</f>
        <v>1275.3675179730001</v>
      </c>
      <c r="E25" s="119">
        <f t="shared" ref="E25:F26" si="4">(C25-B25)/B25</f>
        <v>1.0481572057253574</v>
      </c>
      <c r="F25" s="120">
        <f t="shared" si="4"/>
        <v>-3.4759402027079865E-3</v>
      </c>
      <c r="G25" s="22">
        <f>SUM(G26:G27)</f>
        <v>478.32662775400001</v>
      </c>
      <c r="H25" s="22">
        <f>SUM(H26:H27)</f>
        <v>897.69968866699992</v>
      </c>
      <c r="I25" s="22">
        <f>SUM(I26:I27)</f>
        <v>743.23073927799999</v>
      </c>
      <c r="J25" s="119">
        <f t="shared" ref="J25:K26" si="5">(H25-G25)/G25</f>
        <v>0.87675039728016246</v>
      </c>
      <c r="K25" s="120">
        <f t="shared" si="5"/>
        <v>-0.17207196497792249</v>
      </c>
    </row>
    <row r="26" spans="1:11" x14ac:dyDescent="0.25">
      <c r="A26" s="25" t="s">
        <v>25</v>
      </c>
      <c r="B26" s="112">
        <v>624.86223155499999</v>
      </c>
      <c r="C26" s="112">
        <v>1279.8160821450001</v>
      </c>
      <c r="D26" s="112">
        <v>1275.3675179730001</v>
      </c>
      <c r="E26" s="121">
        <f t="shared" si="4"/>
        <v>1.0481572057253574</v>
      </c>
      <c r="F26" s="122">
        <f t="shared" si="4"/>
        <v>-3.4759402027079865E-3</v>
      </c>
      <c r="G26" s="112">
        <v>478.32662775400001</v>
      </c>
      <c r="H26" s="112">
        <v>897.69968866699992</v>
      </c>
      <c r="I26" s="112">
        <v>743.23073927799999</v>
      </c>
      <c r="J26" s="121">
        <f t="shared" si="5"/>
        <v>0.87675039728016246</v>
      </c>
      <c r="K26" s="122">
        <f t="shared" si="5"/>
        <v>-0.17207196497792249</v>
      </c>
    </row>
    <row r="27" spans="1:11" x14ac:dyDescent="0.25">
      <c r="A27" s="25" t="s">
        <v>26</v>
      </c>
      <c r="B27" s="112">
        <v>0</v>
      </c>
      <c r="C27" s="112">
        <v>0</v>
      </c>
      <c r="D27" s="112">
        <v>0</v>
      </c>
      <c r="E27" s="121" t="s">
        <v>28</v>
      </c>
      <c r="F27" s="122" t="s">
        <v>28</v>
      </c>
      <c r="G27" s="112">
        <v>0</v>
      </c>
      <c r="H27" s="112">
        <v>0</v>
      </c>
      <c r="I27" s="112">
        <v>0</v>
      </c>
      <c r="J27" s="121" t="s">
        <v>28</v>
      </c>
      <c r="K27" s="122" t="s">
        <v>28</v>
      </c>
    </row>
    <row r="28" spans="1:11" x14ac:dyDescent="0.25">
      <c r="A28" s="24"/>
      <c r="B28" s="22"/>
      <c r="C28" s="22"/>
      <c r="D28" s="22"/>
      <c r="E28" s="123"/>
      <c r="F28" s="124"/>
      <c r="G28" s="22"/>
      <c r="H28" s="22"/>
      <c r="I28" s="22"/>
      <c r="J28" s="123"/>
      <c r="K28" s="125"/>
    </row>
    <row r="29" spans="1:11" x14ac:dyDescent="0.25">
      <c r="A29" s="32" t="s">
        <v>30</v>
      </c>
      <c r="B29" s="22">
        <f>SUM(B30:B31)</f>
        <v>6040.9903771600002</v>
      </c>
      <c r="C29" s="22">
        <f>SUM(C30:C31)</f>
        <v>6921.942524733</v>
      </c>
      <c r="D29" s="22">
        <f>SUM(D30:D31)</f>
        <v>8215.1667190080007</v>
      </c>
      <c r="E29" s="119">
        <f t="shared" ref="E29:F31" si="6">(C29-B29)/B29</f>
        <v>0.14582909300828159</v>
      </c>
      <c r="F29" s="120">
        <f t="shared" si="6"/>
        <v>0.18682966373299728</v>
      </c>
      <c r="G29" s="22">
        <f>SUM(G30:G31)</f>
        <v>10236.190412837001</v>
      </c>
      <c r="H29" s="22">
        <f>SUM(H30:H31)</f>
        <v>13876.975854876</v>
      </c>
      <c r="I29" s="22">
        <f>SUM(I30:I31)</f>
        <v>13653.822785797</v>
      </c>
      <c r="J29" s="119">
        <f t="shared" ref="J29:K31" si="7">(H29-G29)/G29</f>
        <v>0.35567777612588797</v>
      </c>
      <c r="K29" s="120">
        <f t="shared" si="7"/>
        <v>-1.6080814106237018E-2</v>
      </c>
    </row>
    <row r="30" spans="1:11" x14ac:dyDescent="0.25">
      <c r="A30" s="25" t="s">
        <v>25</v>
      </c>
      <c r="B30" s="127">
        <v>910.15871582299997</v>
      </c>
      <c r="C30" s="128">
        <v>1119.9507762779999</v>
      </c>
      <c r="D30" s="128">
        <v>1149.427057223</v>
      </c>
      <c r="E30" s="121">
        <f t="shared" si="6"/>
        <v>0.23050052348869507</v>
      </c>
      <c r="F30" s="122">
        <f t="shared" si="6"/>
        <v>2.6319264711758498E-2</v>
      </c>
      <c r="G30" s="112">
        <v>4296.2716282990004</v>
      </c>
      <c r="H30" s="112">
        <v>6167.5714888800003</v>
      </c>
      <c r="I30" s="112">
        <v>5661.7594089639997</v>
      </c>
      <c r="J30" s="121">
        <f t="shared" si="7"/>
        <v>0.43556367531675216</v>
      </c>
      <c r="K30" s="122">
        <f t="shared" si="7"/>
        <v>-8.2011547142658819E-2</v>
      </c>
    </row>
    <row r="31" spans="1:11" x14ac:dyDescent="0.25">
      <c r="A31" s="25" t="s">
        <v>26</v>
      </c>
      <c r="B31" s="127">
        <v>5130.8316613369998</v>
      </c>
      <c r="C31" s="128">
        <v>5801.9917484550006</v>
      </c>
      <c r="D31" s="128">
        <v>7065.739661785</v>
      </c>
      <c r="E31" s="121">
        <f t="shared" si="6"/>
        <v>0.13080921991174993</v>
      </c>
      <c r="F31" s="122">
        <f t="shared" si="6"/>
        <v>0.2178127732888486</v>
      </c>
      <c r="G31" s="112">
        <v>5939.9187845380002</v>
      </c>
      <c r="H31" s="112">
        <v>7709.4043659959998</v>
      </c>
      <c r="I31" s="112">
        <v>7992.0633768329999</v>
      </c>
      <c r="J31" s="121">
        <f t="shared" si="7"/>
        <v>0.29789726857277699</v>
      </c>
      <c r="K31" s="122">
        <f t="shared" si="7"/>
        <v>3.6664182784824334E-2</v>
      </c>
    </row>
    <row r="32" spans="1:11" x14ac:dyDescent="0.25">
      <c r="A32" s="24"/>
      <c r="B32" s="22"/>
      <c r="C32" s="22"/>
      <c r="D32" s="22"/>
      <c r="E32" s="123"/>
      <c r="F32" s="124"/>
      <c r="G32" s="22"/>
      <c r="H32" s="22"/>
      <c r="I32" s="22"/>
      <c r="J32" s="123"/>
      <c r="K32" s="125"/>
    </row>
    <row r="33" spans="1:22" x14ac:dyDescent="0.25">
      <c r="A33" s="32" t="s">
        <v>31</v>
      </c>
      <c r="B33" s="22">
        <f>SUM(B34:B35)</f>
        <v>3877.9231306040001</v>
      </c>
      <c r="C33" s="22">
        <f>SUM(C34:C35)</f>
        <v>4349.2510993510004</v>
      </c>
      <c r="D33" s="22">
        <f>SUM(D34:D35)</f>
        <v>5152.8944578669998</v>
      </c>
      <c r="E33" s="119">
        <f t="shared" ref="E33:F35" si="8">(C33-B33)/B33</f>
        <v>0.12154133872003527</v>
      </c>
      <c r="F33" s="120">
        <f t="shared" si="8"/>
        <v>0.1847774111354297</v>
      </c>
      <c r="G33" s="22">
        <f>SUM(G34:G35)</f>
        <v>5942.2989286189995</v>
      </c>
      <c r="H33" s="22">
        <f>SUM(H34:H35)</f>
        <v>6379.866521203</v>
      </c>
      <c r="I33" s="22">
        <f>SUM(I34:I35)</f>
        <v>6896.4380504629999</v>
      </c>
      <c r="J33" s="119">
        <f t="shared" ref="J33:K35" si="9">(H33-G33)/G33</f>
        <v>7.3636078871194041E-2</v>
      </c>
      <c r="K33" s="120">
        <f t="shared" si="9"/>
        <v>8.096901832400627E-2</v>
      </c>
    </row>
    <row r="34" spans="1:22" x14ac:dyDescent="0.25">
      <c r="A34" s="25" t="s">
        <v>25</v>
      </c>
      <c r="B34" s="112">
        <v>260.543356007</v>
      </c>
      <c r="C34" s="112">
        <v>303.07069174599997</v>
      </c>
      <c r="D34" s="112">
        <v>437.77048069300002</v>
      </c>
      <c r="E34" s="121">
        <f t="shared" si="8"/>
        <v>0.16322556211280778</v>
      </c>
      <c r="F34" s="122">
        <f t="shared" si="8"/>
        <v>0.44445006599282255</v>
      </c>
      <c r="G34" s="112">
        <v>4322.3532585129997</v>
      </c>
      <c r="H34" s="112">
        <v>4415.0187236100001</v>
      </c>
      <c r="I34" s="112">
        <v>4978.333509172</v>
      </c>
      <c r="J34" s="121">
        <f t="shared" si="9"/>
        <v>2.1438660737526039E-2</v>
      </c>
      <c r="K34" s="122">
        <f t="shared" si="9"/>
        <v>0.12759057680765576</v>
      </c>
    </row>
    <row r="35" spans="1:22" x14ac:dyDescent="0.25">
      <c r="A35" s="25" t="s">
        <v>26</v>
      </c>
      <c r="B35" s="112">
        <v>3617.3797745970001</v>
      </c>
      <c r="C35" s="112">
        <v>4046.1804076050003</v>
      </c>
      <c r="D35" s="112">
        <v>4715.1239771740002</v>
      </c>
      <c r="E35" s="121">
        <f t="shared" si="8"/>
        <v>0.11853901434934944</v>
      </c>
      <c r="F35" s="122">
        <f t="shared" si="8"/>
        <v>0.16532717332911967</v>
      </c>
      <c r="G35" s="112">
        <v>1619.9456701060001</v>
      </c>
      <c r="H35" s="112">
        <v>1964.847797593</v>
      </c>
      <c r="I35" s="112">
        <v>1918.104541291</v>
      </c>
      <c r="J35" s="121">
        <f t="shared" si="9"/>
        <v>0.21290968817764824</v>
      </c>
      <c r="K35" s="122">
        <f t="shared" si="9"/>
        <v>-2.3789759369281384E-2</v>
      </c>
    </row>
    <row r="36" spans="1:22" x14ac:dyDescent="0.25">
      <c r="A36" s="24"/>
      <c r="B36" s="22"/>
      <c r="C36" s="22"/>
      <c r="D36" s="22"/>
      <c r="E36" s="123"/>
      <c r="F36" s="124"/>
      <c r="G36" s="22"/>
      <c r="H36" s="22"/>
      <c r="I36" s="22"/>
      <c r="J36" s="123"/>
      <c r="K36" s="125"/>
    </row>
    <row r="37" spans="1:22" x14ac:dyDescent="0.25">
      <c r="A37" s="32" t="s">
        <v>32</v>
      </c>
      <c r="B37" s="22">
        <f>SUM(B38:B39)</f>
        <v>5683.370233265</v>
      </c>
      <c r="C37" s="22">
        <f>SUM(C38:C39)</f>
        <v>6982.3697413219998</v>
      </c>
      <c r="D37" s="22">
        <f>SUM(D38:D39)</f>
        <v>7861.8616668189998</v>
      </c>
      <c r="E37" s="119">
        <f t="shared" ref="E37:F39" si="10">(C37-B37)/B37</f>
        <v>0.22856147932328993</v>
      </c>
      <c r="F37" s="120">
        <f t="shared" si="10"/>
        <v>0.12595894489690579</v>
      </c>
      <c r="G37" s="22">
        <f>SUM(G38:G39)</f>
        <v>3265.8334134249999</v>
      </c>
      <c r="H37" s="22">
        <f>SUM(H38:H39)</f>
        <v>3786.7288856779996</v>
      </c>
      <c r="I37" s="22">
        <f>SUM(I38:I39)</f>
        <v>3955.240209138</v>
      </c>
      <c r="J37" s="119">
        <f t="shared" ref="J37:K39" si="11">(H37-G37)/G37</f>
        <v>0.15949848210620071</v>
      </c>
      <c r="K37" s="120">
        <f>(I37-H37)/H37</f>
        <v>4.4500498595855774E-2</v>
      </c>
    </row>
    <row r="38" spans="1:22" x14ac:dyDescent="0.25">
      <c r="A38" s="25" t="s">
        <v>25</v>
      </c>
      <c r="B38" s="112">
        <v>827.46294039299994</v>
      </c>
      <c r="C38" s="112">
        <v>1063.741774479</v>
      </c>
      <c r="D38" s="112">
        <v>1151.9156222060001</v>
      </c>
      <c r="E38" s="121">
        <f t="shared" si="10"/>
        <v>0.28554612243272243</v>
      </c>
      <c r="F38" s="122">
        <f t="shared" si="10"/>
        <v>8.2890274540722911E-2</v>
      </c>
      <c r="G38" s="112">
        <v>2502.4093180139998</v>
      </c>
      <c r="H38" s="112">
        <v>2996.9977642889999</v>
      </c>
      <c r="I38" s="112">
        <v>3044.5409588890002</v>
      </c>
      <c r="J38" s="121">
        <f t="shared" si="11"/>
        <v>0.19764490274018115</v>
      </c>
      <c r="K38" s="122">
        <f t="shared" si="11"/>
        <v>1.5863606962442749E-2</v>
      </c>
    </row>
    <row r="39" spans="1:22" x14ac:dyDescent="0.25">
      <c r="A39" s="25" t="s">
        <v>26</v>
      </c>
      <c r="B39" s="112">
        <v>4855.9072928719997</v>
      </c>
      <c r="C39" s="112">
        <v>5918.6279668429997</v>
      </c>
      <c r="D39" s="112">
        <v>6709.9460446129997</v>
      </c>
      <c r="E39" s="121">
        <f t="shared" si="10"/>
        <v>0.21885110441275737</v>
      </c>
      <c r="F39" s="122">
        <f t="shared" si="10"/>
        <v>0.13369958074794985</v>
      </c>
      <c r="G39" s="112">
        <v>763.42409541100005</v>
      </c>
      <c r="H39" s="112">
        <v>789.73112138900001</v>
      </c>
      <c r="I39" s="112">
        <v>910.69925024899999</v>
      </c>
      <c r="J39" s="121">
        <f t="shared" si="11"/>
        <v>3.4459255525380296E-2</v>
      </c>
      <c r="K39" s="122">
        <f t="shared" si="11"/>
        <v>0.15317634772609445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22" x14ac:dyDescent="0.25">
      <c r="A40" s="24"/>
      <c r="B40" s="22"/>
      <c r="C40" s="22"/>
      <c r="D40" s="22"/>
      <c r="E40" s="123"/>
      <c r="F40" s="124"/>
      <c r="G40" s="22"/>
      <c r="H40" s="22"/>
      <c r="I40" s="22"/>
      <c r="J40" s="123"/>
      <c r="K40" s="125"/>
      <c r="M40" s="62"/>
      <c r="N40" s="62"/>
      <c r="O40" s="62"/>
      <c r="P40" s="62"/>
      <c r="Q40" s="62"/>
      <c r="R40" s="62"/>
      <c r="S40" s="62"/>
      <c r="T40" s="62"/>
      <c r="U40" s="62"/>
      <c r="V40" s="62"/>
    </row>
    <row r="41" spans="1:22" x14ac:dyDescent="0.25">
      <c r="A41" s="32" t="s">
        <v>33</v>
      </c>
      <c r="B41" s="22">
        <f t="shared" ref="B41:D43" si="12">B37+B33+B29+B25+B21+B17</f>
        <v>18610.481932937</v>
      </c>
      <c r="C41" s="22">
        <f t="shared" si="12"/>
        <v>23283.33532608</v>
      </c>
      <c r="D41" s="22">
        <f t="shared" si="12"/>
        <v>25903.732516427001</v>
      </c>
      <c r="E41" s="119">
        <f t="shared" ref="E41:F43" si="13">(C41-B41)/B41</f>
        <v>0.25108717818171816</v>
      </c>
      <c r="F41" s="120">
        <f t="shared" si="13"/>
        <v>0.11254389260166933</v>
      </c>
      <c r="G41" s="22">
        <f t="shared" ref="G41:I43" si="14">G37+G33+G29+G25+G21+G17</f>
        <v>24565.222119841619</v>
      </c>
      <c r="H41" s="22">
        <f t="shared" si="14"/>
        <v>33212.819981235996</v>
      </c>
      <c r="I41" s="22">
        <f t="shared" si="14"/>
        <v>34005.865838345999</v>
      </c>
      <c r="J41" s="119">
        <f t="shared" ref="J41:K43" si="15">(H41-G41)/G41</f>
        <v>0.35202603987079811</v>
      </c>
      <c r="K41" s="120">
        <f t="shared" si="15"/>
        <v>2.3877703174799484E-2</v>
      </c>
      <c r="M41" s="62"/>
      <c r="N41" s="62"/>
      <c r="O41" s="62"/>
      <c r="P41" s="62"/>
      <c r="Q41" s="62"/>
      <c r="R41" s="62"/>
      <c r="S41" s="62"/>
      <c r="T41" s="62"/>
      <c r="U41" s="62"/>
      <c r="V41" s="62"/>
    </row>
    <row r="42" spans="1:22" x14ac:dyDescent="0.25">
      <c r="A42" s="25" t="s">
        <v>25</v>
      </c>
      <c r="B42" s="126">
        <f t="shared" si="12"/>
        <v>4936.8850813339996</v>
      </c>
      <c r="C42" s="126">
        <f t="shared" si="12"/>
        <v>7502.0920342419995</v>
      </c>
      <c r="D42" s="126">
        <f t="shared" si="12"/>
        <v>7392.5909918070001</v>
      </c>
      <c r="E42" s="121">
        <f t="shared" si="13"/>
        <v>0.51960029667428542</v>
      </c>
      <c r="F42" s="120">
        <f t="shared" si="13"/>
        <v>-1.4596067594905638E-2</v>
      </c>
      <c r="G42" s="126">
        <f t="shared" si="14"/>
        <v>16168.825339179619</v>
      </c>
      <c r="H42" s="126">
        <f t="shared" si="14"/>
        <v>22511.290863261998</v>
      </c>
      <c r="I42" s="126">
        <f t="shared" si="14"/>
        <v>23069.003384041</v>
      </c>
      <c r="J42" s="121">
        <f t="shared" si="15"/>
        <v>0.39226507745826056</v>
      </c>
      <c r="K42" s="122">
        <f t="shared" si="15"/>
        <v>2.4774790755743716E-2</v>
      </c>
    </row>
    <row r="43" spans="1:22" ht="15.75" thickBot="1" x14ac:dyDescent="0.3">
      <c r="A43" s="26" t="s">
        <v>26</v>
      </c>
      <c r="B43" s="129">
        <f t="shared" si="12"/>
        <v>13673.596851602999</v>
      </c>
      <c r="C43" s="129">
        <f t="shared" si="12"/>
        <v>15781.243291838</v>
      </c>
      <c r="D43" s="129">
        <f t="shared" si="12"/>
        <v>18511.141524619998</v>
      </c>
      <c r="E43" s="130">
        <f t="shared" si="13"/>
        <v>0.15413986993392417</v>
      </c>
      <c r="F43" s="131">
        <f t="shared" si="13"/>
        <v>0.172983723924584</v>
      </c>
      <c r="G43" s="129">
        <f t="shared" si="14"/>
        <v>8396.3967806620003</v>
      </c>
      <c r="H43" s="129">
        <f t="shared" si="14"/>
        <v>10701.529117974</v>
      </c>
      <c r="I43" s="129">
        <f t="shared" si="14"/>
        <v>10936.862454304999</v>
      </c>
      <c r="J43" s="130">
        <f t="shared" si="15"/>
        <v>0.27453828082791665</v>
      </c>
      <c r="K43" s="132">
        <f t="shared" si="15"/>
        <v>2.1990627109142735E-2</v>
      </c>
    </row>
    <row r="44" spans="1:22" x14ac:dyDescent="0.25">
      <c r="A44" s="27"/>
      <c r="B44" s="80"/>
      <c r="C44" s="80"/>
      <c r="D44" s="80"/>
      <c r="E44" s="81"/>
      <c r="F44" s="81"/>
      <c r="G44" s="80"/>
      <c r="H44" s="80"/>
      <c r="I44" s="80"/>
      <c r="J44" s="81"/>
      <c r="K44" s="81"/>
    </row>
    <row r="45" spans="1:22" ht="15.75" thickBot="1" x14ac:dyDescent="0.3">
      <c r="A45" s="79"/>
      <c r="B45" s="51"/>
      <c r="C45" s="133"/>
      <c r="D45" s="133"/>
      <c r="E45" s="134"/>
      <c r="F45" s="21"/>
    </row>
    <row r="46" spans="1:22" ht="16.5" thickBot="1" x14ac:dyDescent="0.3">
      <c r="A46" s="34"/>
      <c r="B46" s="135"/>
      <c r="C46" s="136" t="s">
        <v>62</v>
      </c>
      <c r="D46" s="136" t="s">
        <v>63</v>
      </c>
      <c r="E46" s="136" t="s">
        <v>64</v>
      </c>
      <c r="F46" s="80"/>
    </row>
    <row r="47" spans="1:22" x14ac:dyDescent="0.25">
      <c r="A47" s="35" t="s">
        <v>35</v>
      </c>
      <c r="B47" s="137"/>
      <c r="C47" s="138">
        <f>B41-G41</f>
        <v>-5954.7401869046189</v>
      </c>
      <c r="D47" s="138">
        <f>C41-H41</f>
        <v>-9929.4846551559967</v>
      </c>
      <c r="E47" s="139">
        <f>D41-I41</f>
        <v>-8102.1333219189983</v>
      </c>
      <c r="F47" s="80"/>
    </row>
    <row r="48" spans="1:22" x14ac:dyDescent="0.25">
      <c r="A48" s="25" t="s">
        <v>25</v>
      </c>
      <c r="C48" s="22">
        <f t="shared" ref="C48:E49" si="16">B42-G42</f>
        <v>-11231.940257845619</v>
      </c>
      <c r="D48" s="22">
        <f t="shared" si="16"/>
        <v>-15009.198829019999</v>
      </c>
      <c r="E48" s="140">
        <f t="shared" si="16"/>
        <v>-15676.412392234</v>
      </c>
      <c r="F48" s="80"/>
    </row>
    <row r="49" spans="1:11" x14ac:dyDescent="0.25">
      <c r="A49" s="25" t="s">
        <v>26</v>
      </c>
      <c r="C49" s="22">
        <f t="shared" si="16"/>
        <v>5277.2000709409986</v>
      </c>
      <c r="D49" s="126">
        <f t="shared" si="16"/>
        <v>5079.7141738640003</v>
      </c>
      <c r="E49" s="141">
        <f t="shared" si="16"/>
        <v>7574.2790703149985</v>
      </c>
      <c r="F49" s="80"/>
    </row>
    <row r="50" spans="1:11" x14ac:dyDescent="0.25">
      <c r="A50" s="25"/>
      <c r="C50" s="126"/>
      <c r="D50" s="126"/>
      <c r="E50" s="141"/>
      <c r="F50" s="80"/>
    </row>
    <row r="51" spans="1:11" x14ac:dyDescent="0.25">
      <c r="A51" s="32" t="s">
        <v>36</v>
      </c>
      <c r="C51" s="142">
        <f>B41/G41</f>
        <v>0.75759469391913603</v>
      </c>
      <c r="D51" s="142">
        <f>C41/H41</f>
        <v>0.70103458059972668</v>
      </c>
      <c r="E51" s="143">
        <f>D41/I41</f>
        <v>0.76174306631584721</v>
      </c>
      <c r="F51" s="80"/>
    </row>
    <row r="52" spans="1:11" x14ac:dyDescent="0.25">
      <c r="A52" s="25" t="s">
        <v>25</v>
      </c>
      <c r="C52" s="142">
        <f t="shared" ref="C52:E53" si="17">B42/G42</f>
        <v>0.30533356491712155</v>
      </c>
      <c r="D52" s="142">
        <f t="shared" si="17"/>
        <v>0.33325907784725362</v>
      </c>
      <c r="E52" s="143">
        <f t="shared" si="17"/>
        <v>0.32045558573723004</v>
      </c>
    </row>
    <row r="53" spans="1:11" ht="15.75" thickBot="1" x14ac:dyDescent="0.3">
      <c r="A53" s="26" t="s">
        <v>26</v>
      </c>
      <c r="B53" s="144"/>
      <c r="C53" s="145">
        <f t="shared" si="17"/>
        <v>1.6285077050068764</v>
      </c>
      <c r="D53" s="145">
        <f t="shared" si="17"/>
        <v>1.474671807913156</v>
      </c>
      <c r="E53" s="146">
        <f t="shared" si="17"/>
        <v>1.6925458834250575</v>
      </c>
    </row>
    <row r="54" spans="1:11" x14ac:dyDescent="0.25">
      <c r="I54" s="128"/>
      <c r="J54" s="128"/>
      <c r="K54" s="128"/>
    </row>
  </sheetData>
  <mergeCells count="2">
    <mergeCell ref="A8:J8"/>
    <mergeCell ref="A10:K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3409-9FCE-4B0B-BD4F-BA9930A974DB}">
  <dimension ref="B1:F52"/>
  <sheetViews>
    <sheetView workbookViewId="0">
      <selection activeCell="B2" sqref="B2:F2"/>
    </sheetView>
  </sheetViews>
  <sheetFormatPr baseColWidth="10" defaultRowHeight="15" x14ac:dyDescent="0.25"/>
  <cols>
    <col min="1" max="1" width="6.5703125" customWidth="1"/>
    <col min="2" max="2" width="44.7109375" customWidth="1"/>
  </cols>
  <sheetData>
    <row r="1" spans="2:6" x14ac:dyDescent="0.25">
      <c r="E1" s="161"/>
    </row>
    <row r="2" spans="2:6" x14ac:dyDescent="0.25">
      <c r="B2" s="162" t="s">
        <v>73</v>
      </c>
      <c r="C2" s="162"/>
      <c r="D2" s="162"/>
      <c r="E2" s="162"/>
      <c r="F2" s="162"/>
    </row>
    <row r="3" spans="2:6" ht="19.5" x14ac:dyDescent="0.35">
      <c r="C3" s="163"/>
      <c r="E3" s="161"/>
    </row>
    <row r="4" spans="2:6" ht="15.75" thickBot="1" x14ac:dyDescent="0.3">
      <c r="E4" s="161"/>
    </row>
    <row r="5" spans="2:6" x14ac:dyDescent="0.25">
      <c r="B5" s="164" t="s">
        <v>74</v>
      </c>
      <c r="C5" s="165" t="s">
        <v>75</v>
      </c>
      <c r="D5" s="166"/>
      <c r="E5" s="165" t="s">
        <v>76</v>
      </c>
      <c r="F5" s="166"/>
    </row>
    <row r="6" spans="2:6" x14ac:dyDescent="0.25">
      <c r="B6" s="167"/>
      <c r="C6" s="168" t="s">
        <v>77</v>
      </c>
      <c r="D6" s="169" t="s">
        <v>78</v>
      </c>
      <c r="E6" s="168" t="s">
        <v>77</v>
      </c>
      <c r="F6" s="169" t="s">
        <v>78</v>
      </c>
    </row>
    <row r="7" spans="2:6" x14ac:dyDescent="0.25">
      <c r="B7" s="170"/>
      <c r="C7" s="171"/>
      <c r="D7" s="172"/>
      <c r="E7" s="171"/>
      <c r="F7" s="172"/>
    </row>
    <row r="8" spans="2:6" x14ac:dyDescent="0.25">
      <c r="B8" s="173" t="s">
        <v>79</v>
      </c>
      <c r="C8" s="174"/>
      <c r="D8" s="175"/>
      <c r="E8" s="174"/>
      <c r="F8" s="175"/>
    </row>
    <row r="9" spans="2:6" x14ac:dyDescent="0.25">
      <c r="B9" s="176"/>
      <c r="C9" s="177"/>
      <c r="D9" s="178"/>
      <c r="E9" s="177"/>
      <c r="F9" s="178"/>
    </row>
    <row r="10" spans="2:6" x14ac:dyDescent="0.25">
      <c r="B10" s="179" t="s">
        <v>80</v>
      </c>
      <c r="C10" s="180">
        <v>109.625</v>
      </c>
      <c r="D10" s="181">
        <v>1140.277</v>
      </c>
      <c r="E10" s="180">
        <v>94.289000000000001</v>
      </c>
      <c r="F10" s="181">
        <v>1470.69</v>
      </c>
    </row>
    <row r="11" spans="2:6" x14ac:dyDescent="0.25">
      <c r="B11" s="179" t="s">
        <v>81</v>
      </c>
      <c r="C11" s="180">
        <v>9.8309999999999995</v>
      </c>
      <c r="D11" s="181">
        <v>204.96299999999999</v>
      </c>
      <c r="E11" s="180">
        <v>10.003</v>
      </c>
      <c r="F11" s="181">
        <v>191.91</v>
      </c>
    </row>
    <row r="12" spans="2:6" x14ac:dyDescent="0.25">
      <c r="B12" s="179" t="s">
        <v>82</v>
      </c>
      <c r="C12" s="180">
        <v>70.846999999999994</v>
      </c>
      <c r="D12" s="181">
        <v>398.54199999999997</v>
      </c>
      <c r="E12" s="180">
        <v>65.902000000000001</v>
      </c>
      <c r="F12" s="181">
        <v>378.55099999999999</v>
      </c>
    </row>
    <row r="13" spans="2:6" x14ac:dyDescent="0.25">
      <c r="B13" s="179" t="s">
        <v>83</v>
      </c>
      <c r="C13" s="180">
        <v>12.555</v>
      </c>
      <c r="D13" s="181">
        <v>20.433</v>
      </c>
      <c r="E13" s="180">
        <v>7.4349999999999996</v>
      </c>
      <c r="F13" s="181">
        <v>12.260999999999999</v>
      </c>
    </row>
    <row r="14" spans="2:6" x14ac:dyDescent="0.25">
      <c r="B14" s="182"/>
      <c r="C14" s="183"/>
      <c r="D14" s="184"/>
      <c r="E14" s="183"/>
      <c r="F14" s="184"/>
    </row>
    <row r="15" spans="2:6" x14ac:dyDescent="0.25">
      <c r="B15" s="185" t="s">
        <v>84</v>
      </c>
      <c r="C15" s="183"/>
      <c r="D15" s="184"/>
      <c r="E15" s="183"/>
      <c r="F15" s="184"/>
    </row>
    <row r="16" spans="2:6" x14ac:dyDescent="0.25">
      <c r="B16" s="186"/>
      <c r="C16" s="183"/>
      <c r="D16" s="184"/>
      <c r="E16" s="183"/>
      <c r="F16" s="184"/>
    </row>
    <row r="17" spans="2:6" x14ac:dyDescent="0.25">
      <c r="B17" s="179" t="s">
        <v>85</v>
      </c>
      <c r="C17" s="180">
        <v>607.245</v>
      </c>
      <c r="D17" s="181">
        <v>1218.914</v>
      </c>
      <c r="E17" s="180">
        <v>402.20499999999998</v>
      </c>
      <c r="F17" s="181">
        <v>707.69299999999998</v>
      </c>
    </row>
    <row r="18" spans="2:6" x14ac:dyDescent="0.25">
      <c r="B18" s="179" t="s">
        <v>86</v>
      </c>
      <c r="C18" s="180">
        <v>385.11799999999999</v>
      </c>
      <c r="D18" s="181">
        <v>778.85799999999995</v>
      </c>
      <c r="E18" s="180">
        <v>324.69900000000001</v>
      </c>
      <c r="F18" s="181">
        <v>636.02300000000002</v>
      </c>
    </row>
    <row r="19" spans="2:6" x14ac:dyDescent="0.25">
      <c r="B19" s="186"/>
      <c r="C19" s="183"/>
      <c r="D19" s="184"/>
      <c r="E19" s="183"/>
      <c r="F19" s="184"/>
    </row>
    <row r="20" spans="2:6" x14ac:dyDescent="0.25">
      <c r="B20" s="187" t="s">
        <v>87</v>
      </c>
      <c r="C20" s="188"/>
      <c r="D20" s="184"/>
      <c r="E20" s="188"/>
      <c r="F20" s="184"/>
    </row>
    <row r="21" spans="2:6" x14ac:dyDescent="0.25">
      <c r="B21" s="186"/>
      <c r="C21" s="189"/>
      <c r="D21" s="190"/>
      <c r="E21" s="189"/>
      <c r="F21" s="190"/>
    </row>
    <row r="22" spans="2:6" x14ac:dyDescent="0.25">
      <c r="B22" s="179" t="s">
        <v>88</v>
      </c>
      <c r="C22" s="180">
        <v>25.277000000000001</v>
      </c>
      <c r="D22" s="181">
        <v>10.709</v>
      </c>
      <c r="E22" s="180">
        <v>88.754999999999995</v>
      </c>
      <c r="F22" s="181">
        <v>32.42</v>
      </c>
    </row>
    <row r="23" spans="2:6" x14ac:dyDescent="0.25">
      <c r="B23" s="179" t="s">
        <v>89</v>
      </c>
      <c r="C23" s="180">
        <v>230.952</v>
      </c>
      <c r="D23" s="181">
        <v>498.00200000000001</v>
      </c>
      <c r="E23" s="180">
        <v>314.43200000000002</v>
      </c>
      <c r="F23" s="181">
        <v>534.452</v>
      </c>
    </row>
    <row r="24" spans="2:6" x14ac:dyDescent="0.25">
      <c r="B24" s="179" t="s">
        <v>90</v>
      </c>
      <c r="C24" s="180">
        <v>103.77500000000001</v>
      </c>
      <c r="D24" s="181">
        <v>284.34300000000002</v>
      </c>
      <c r="E24" s="180">
        <v>204.45500000000001</v>
      </c>
      <c r="F24" s="181">
        <v>423.64699999999999</v>
      </c>
    </row>
    <row r="25" spans="2:6" x14ac:dyDescent="0.25">
      <c r="B25" s="179" t="s">
        <v>91</v>
      </c>
      <c r="C25" s="180">
        <v>78.27</v>
      </c>
      <c r="D25" s="181">
        <v>160.876</v>
      </c>
      <c r="E25" s="180"/>
      <c r="F25" s="181"/>
    </row>
    <row r="26" spans="2:6" x14ac:dyDescent="0.25">
      <c r="B26" s="179" t="s">
        <v>92</v>
      </c>
      <c r="C26" s="180">
        <v>5.8900000000000006</v>
      </c>
      <c r="D26" s="181">
        <v>3.3569999999999709</v>
      </c>
      <c r="E26" s="180">
        <v>34.650999999999982</v>
      </c>
      <c r="F26" s="181">
        <v>25.362000000000023</v>
      </c>
    </row>
    <row r="27" spans="2:6" x14ac:dyDescent="0.25">
      <c r="B27" s="179" t="s">
        <v>93</v>
      </c>
      <c r="C27" s="180">
        <v>701.91700000000003</v>
      </c>
      <c r="D27" s="181">
        <v>35.33</v>
      </c>
      <c r="E27" s="180">
        <v>749.48</v>
      </c>
      <c r="F27" s="181">
        <v>39.981999999999999</v>
      </c>
    </row>
    <row r="28" spans="2:6" x14ac:dyDescent="0.25">
      <c r="B28" s="179" t="s">
        <v>94</v>
      </c>
      <c r="C28" s="180"/>
      <c r="D28" s="181"/>
      <c r="E28" s="180"/>
      <c r="F28" s="181"/>
    </row>
    <row r="29" spans="2:6" x14ac:dyDescent="0.25">
      <c r="B29" s="186"/>
      <c r="C29" s="183"/>
      <c r="D29" s="184"/>
      <c r="E29" s="183"/>
      <c r="F29" s="184"/>
    </row>
    <row r="30" spans="2:6" x14ac:dyDescent="0.25">
      <c r="B30" s="187" t="s">
        <v>95</v>
      </c>
      <c r="C30" s="183"/>
      <c r="D30" s="190"/>
      <c r="E30" s="183"/>
      <c r="F30" s="190"/>
    </row>
    <row r="31" spans="2:6" x14ac:dyDescent="0.25">
      <c r="B31" s="186"/>
      <c r="C31" s="183"/>
      <c r="D31" s="184"/>
      <c r="E31" s="183"/>
      <c r="F31" s="184"/>
    </row>
    <row r="32" spans="2:6" x14ac:dyDescent="0.25">
      <c r="B32" s="179" t="s">
        <v>96</v>
      </c>
      <c r="C32" s="180"/>
      <c r="D32" s="181">
        <v>752.75099999999998</v>
      </c>
      <c r="E32" s="180"/>
      <c r="F32" s="181">
        <v>1037.645</v>
      </c>
    </row>
    <row r="33" spans="2:6" x14ac:dyDescent="0.25">
      <c r="B33" s="179" t="s">
        <v>97</v>
      </c>
      <c r="C33" s="180"/>
      <c r="D33" s="181">
        <v>2333.9740000000002</v>
      </c>
      <c r="E33" s="180"/>
      <c r="F33" s="181">
        <v>2547.1329999999998</v>
      </c>
    </row>
    <row r="34" spans="2:6" x14ac:dyDescent="0.25">
      <c r="B34" s="179" t="s">
        <v>98</v>
      </c>
      <c r="C34" s="180"/>
      <c r="D34" s="181">
        <v>466.93700000000001</v>
      </c>
      <c r="E34" s="180"/>
      <c r="F34" s="181">
        <v>470.83</v>
      </c>
    </row>
    <row r="35" spans="2:6" x14ac:dyDescent="0.25">
      <c r="B35" s="191" t="s">
        <v>99</v>
      </c>
      <c r="C35" s="180"/>
      <c r="D35" s="181">
        <v>0.61</v>
      </c>
      <c r="E35" s="180"/>
      <c r="F35" s="181">
        <v>0.42399999999999999</v>
      </c>
    </row>
    <row r="36" spans="2:6" x14ac:dyDescent="0.25">
      <c r="B36" s="179" t="s">
        <v>100</v>
      </c>
      <c r="C36" s="180"/>
      <c r="D36" s="181">
        <v>199.09200000000001</v>
      </c>
      <c r="E36" s="180"/>
      <c r="F36" s="181">
        <v>243.83600000000001</v>
      </c>
    </row>
    <row r="37" spans="2:6" x14ac:dyDescent="0.25">
      <c r="B37" s="179" t="s">
        <v>101</v>
      </c>
      <c r="C37" s="180"/>
      <c r="D37" s="181">
        <v>406.48899999999998</v>
      </c>
      <c r="E37" s="180"/>
      <c r="F37" s="181">
        <v>474.25900000000001</v>
      </c>
    </row>
    <row r="38" spans="2:6" x14ac:dyDescent="0.25">
      <c r="B38" s="179" t="s">
        <v>102</v>
      </c>
      <c r="C38" s="180"/>
      <c r="D38" s="181">
        <v>132.07599999999999</v>
      </c>
      <c r="E38" s="180"/>
      <c r="F38" s="181">
        <v>194.44200000000001</v>
      </c>
    </row>
    <row r="39" spans="2:6" x14ac:dyDescent="0.25">
      <c r="B39" s="186"/>
      <c r="C39" s="189"/>
      <c r="D39" s="190"/>
      <c r="E39" s="189"/>
      <c r="F39" s="190"/>
    </row>
    <row r="40" spans="2:6" x14ac:dyDescent="0.25">
      <c r="B40" s="187" t="s">
        <v>103</v>
      </c>
      <c r="C40" s="189"/>
      <c r="D40" s="190"/>
      <c r="E40" s="189"/>
      <c r="F40" s="190"/>
    </row>
    <row r="41" spans="2:6" x14ac:dyDescent="0.25">
      <c r="B41" s="187"/>
      <c r="C41" s="189"/>
      <c r="D41" s="190"/>
      <c r="E41" s="189"/>
      <c r="F41" s="190"/>
    </row>
    <row r="42" spans="2:6" x14ac:dyDescent="0.25">
      <c r="B42" s="179" t="s">
        <v>104</v>
      </c>
      <c r="C42" s="180">
        <v>1495.115</v>
      </c>
      <c r="D42" s="181">
        <v>204.23400000000001</v>
      </c>
      <c r="E42" s="180">
        <v>1145.33</v>
      </c>
      <c r="F42" s="181">
        <v>200.42699999999999</v>
      </c>
    </row>
    <row r="43" spans="2:6" x14ac:dyDescent="0.25">
      <c r="B43" s="179" t="s">
        <v>105</v>
      </c>
      <c r="C43" s="180">
        <v>2.1989999999999998</v>
      </c>
      <c r="D43" s="181">
        <v>2.1240000000000001</v>
      </c>
      <c r="E43" s="180">
        <v>2.3079999999999998</v>
      </c>
      <c r="F43" s="181">
        <v>3.3839999999999999</v>
      </c>
    </row>
    <row r="44" spans="2:6" x14ac:dyDescent="0.25">
      <c r="B44" s="179" t="s">
        <v>106</v>
      </c>
      <c r="C44" s="180"/>
      <c r="D44" s="181">
        <v>66.962000000000003</v>
      </c>
      <c r="E44" s="180"/>
      <c r="F44" s="181">
        <v>89.055000000000007</v>
      </c>
    </row>
    <row r="45" spans="2:6" x14ac:dyDescent="0.25">
      <c r="B45" s="179" t="s">
        <v>107</v>
      </c>
      <c r="C45" s="180"/>
      <c r="D45" s="181">
        <v>116.875</v>
      </c>
      <c r="E45" s="180"/>
      <c r="F45" s="181">
        <v>129.02799999999999</v>
      </c>
    </row>
    <row r="46" spans="2:6" x14ac:dyDescent="0.25">
      <c r="B46" s="179" t="s">
        <v>108</v>
      </c>
      <c r="C46" s="180"/>
      <c r="D46" s="181">
        <v>685.76700000000005</v>
      </c>
      <c r="E46" s="180"/>
      <c r="F46" s="181">
        <v>860.78</v>
      </c>
    </row>
    <row r="47" spans="2:6" x14ac:dyDescent="0.25">
      <c r="B47" s="179" t="s">
        <v>109</v>
      </c>
      <c r="C47" s="180"/>
      <c r="D47" s="181">
        <v>22.138000000000002</v>
      </c>
      <c r="E47" s="180"/>
      <c r="F47" s="181">
        <v>33.938000000000002</v>
      </c>
    </row>
    <row r="48" spans="2:6" x14ac:dyDescent="0.25">
      <c r="B48" s="179" t="s">
        <v>110</v>
      </c>
      <c r="C48" s="180">
        <v>70.435000000000002</v>
      </c>
      <c r="D48" s="181">
        <v>82.64</v>
      </c>
      <c r="E48" s="180">
        <v>66.191999999999993</v>
      </c>
      <c r="F48" s="181">
        <v>82.707999999999998</v>
      </c>
    </row>
    <row r="49" spans="2:6" x14ac:dyDescent="0.25">
      <c r="B49" s="179" t="s">
        <v>111</v>
      </c>
      <c r="C49" s="180"/>
      <c r="D49" s="181">
        <v>2923.0050000000001</v>
      </c>
      <c r="E49" s="180"/>
      <c r="F49" s="181">
        <v>3839.2130000000002</v>
      </c>
    </row>
    <row r="50" spans="2:6" x14ac:dyDescent="0.25">
      <c r="B50" s="179" t="s">
        <v>112</v>
      </c>
      <c r="C50" s="180"/>
      <c r="D50" s="181">
        <v>519.48800000000006</v>
      </c>
      <c r="E50" s="180"/>
      <c r="F50" s="181">
        <v>513.98299999999995</v>
      </c>
    </row>
    <row r="51" spans="2:6" x14ac:dyDescent="0.25">
      <c r="B51" s="179" t="s">
        <v>113</v>
      </c>
      <c r="C51" s="180"/>
      <c r="D51" s="181">
        <v>12.943</v>
      </c>
      <c r="E51" s="180"/>
      <c r="F51" s="181">
        <v>5.6210000000000004</v>
      </c>
    </row>
    <row r="52" spans="2:6" ht="15.75" thickBot="1" x14ac:dyDescent="0.3">
      <c r="B52" s="192" t="s">
        <v>114</v>
      </c>
      <c r="C52" s="193"/>
      <c r="D52" s="194">
        <v>443.072</v>
      </c>
      <c r="E52" s="193"/>
      <c r="F52" s="194">
        <v>657.83900000000006</v>
      </c>
    </row>
  </sheetData>
  <mergeCells count="3">
    <mergeCell ref="B2:F2"/>
    <mergeCell ref="C5:D5"/>
    <mergeCell ref="E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A252-DE93-4FA5-80CE-ACA49525E777}">
  <dimension ref="B2:F71"/>
  <sheetViews>
    <sheetView tabSelected="1" workbookViewId="0">
      <selection activeCell="B2" sqref="B2:F2"/>
    </sheetView>
  </sheetViews>
  <sheetFormatPr baseColWidth="10" defaultRowHeight="15" x14ac:dyDescent="0.25"/>
  <cols>
    <col min="1" max="1" width="4.28515625" customWidth="1"/>
    <col min="2" max="2" width="42" customWidth="1"/>
  </cols>
  <sheetData>
    <row r="2" spans="2:6" x14ac:dyDescent="0.25">
      <c r="B2" s="195" t="s">
        <v>115</v>
      </c>
      <c r="C2" s="195"/>
      <c r="D2" s="195"/>
      <c r="E2" s="195"/>
      <c r="F2" s="195"/>
    </row>
    <row r="3" spans="2:6" ht="20.25" thickBot="1" x14ac:dyDescent="0.4">
      <c r="B3" s="196"/>
      <c r="C3" s="197"/>
      <c r="D3" s="197"/>
    </row>
    <row r="4" spans="2:6" x14ac:dyDescent="0.25">
      <c r="B4" s="198" t="s">
        <v>74</v>
      </c>
      <c r="C4" s="199" t="s">
        <v>75</v>
      </c>
      <c r="D4" s="166"/>
      <c r="E4" s="199" t="s">
        <v>76</v>
      </c>
      <c r="F4" s="166"/>
    </row>
    <row r="5" spans="2:6" x14ac:dyDescent="0.25">
      <c r="B5" s="200"/>
      <c r="C5" s="201" t="s">
        <v>77</v>
      </c>
      <c r="D5" s="202" t="s">
        <v>78</v>
      </c>
      <c r="E5" s="201" t="s">
        <v>77</v>
      </c>
      <c r="F5" s="202" t="s">
        <v>78</v>
      </c>
    </row>
    <row r="6" spans="2:6" x14ac:dyDescent="0.25">
      <c r="B6" s="203" t="s">
        <v>79</v>
      </c>
      <c r="C6" s="204"/>
      <c r="D6" s="205"/>
      <c r="E6" s="204"/>
      <c r="F6" s="205"/>
    </row>
    <row r="7" spans="2:6" x14ac:dyDescent="0.25">
      <c r="B7" s="206" t="s">
        <v>116</v>
      </c>
      <c r="C7" s="207">
        <v>378.91200000000003</v>
      </c>
      <c r="D7" s="208">
        <v>745.58731499999999</v>
      </c>
      <c r="E7" s="207">
        <v>338.851</v>
      </c>
      <c r="F7" s="208">
        <v>528.91999999999996</v>
      </c>
    </row>
    <row r="8" spans="2:6" x14ac:dyDescent="0.25">
      <c r="B8" s="206" t="s">
        <v>117</v>
      </c>
      <c r="C8" s="207">
        <v>596.43200000000002</v>
      </c>
      <c r="D8" s="208">
        <v>740.47166900000002</v>
      </c>
      <c r="E8" s="207">
        <v>519.24800000000005</v>
      </c>
      <c r="F8" s="208">
        <v>547.096</v>
      </c>
    </row>
    <row r="9" spans="2:6" x14ac:dyDescent="0.25">
      <c r="B9" s="206" t="s">
        <v>118</v>
      </c>
      <c r="C9" s="207">
        <v>317.365658</v>
      </c>
      <c r="D9" s="208">
        <v>362.25172199999997</v>
      </c>
      <c r="E9" s="207">
        <v>321.34900000000005</v>
      </c>
      <c r="F9" s="208">
        <v>326.54199999999997</v>
      </c>
    </row>
    <row r="10" spans="2:6" x14ac:dyDescent="0.25">
      <c r="B10" s="206" t="s">
        <v>119</v>
      </c>
      <c r="C10" s="207">
        <v>344.19499999999999</v>
      </c>
      <c r="D10" s="208">
        <v>358.50299999999999</v>
      </c>
      <c r="E10" s="207">
        <v>467.72699999999998</v>
      </c>
      <c r="F10" s="208">
        <v>444.00700000000001</v>
      </c>
    </row>
    <row r="11" spans="2:6" x14ac:dyDescent="0.25">
      <c r="B11" s="206" t="s">
        <v>120</v>
      </c>
      <c r="C11" s="207">
        <v>5.1159999999999997</v>
      </c>
      <c r="D11" s="208">
        <v>9.3369999999999997</v>
      </c>
      <c r="E11" s="207">
        <v>11.717000000000001</v>
      </c>
      <c r="F11" s="208">
        <v>15.26</v>
      </c>
    </row>
    <row r="12" spans="2:6" x14ac:dyDescent="0.25">
      <c r="B12" s="206" t="s">
        <v>121</v>
      </c>
      <c r="C12" s="207">
        <v>10.831</v>
      </c>
      <c r="D12" s="208">
        <v>110.95399999999999</v>
      </c>
      <c r="E12" s="207">
        <v>1.5980000000000001</v>
      </c>
      <c r="F12" s="208">
        <v>17.491</v>
      </c>
    </row>
    <row r="13" spans="2:6" x14ac:dyDescent="0.25">
      <c r="B13" s="206" t="s">
        <v>122</v>
      </c>
      <c r="C13" s="207">
        <v>2.6259999999999999</v>
      </c>
      <c r="D13" s="208">
        <v>16.922999999999998</v>
      </c>
      <c r="E13" s="207">
        <v>3.6900000000000002E-4</v>
      </c>
      <c r="F13" s="208">
        <v>3.2938000000000002E-2</v>
      </c>
    </row>
    <row r="14" spans="2:6" x14ac:dyDescent="0.25">
      <c r="B14" s="206" t="s">
        <v>123</v>
      </c>
      <c r="C14" s="207">
        <v>1.0509999999999999</v>
      </c>
      <c r="D14" s="208">
        <v>8.734</v>
      </c>
      <c r="E14" s="207">
        <v>1.401</v>
      </c>
      <c r="F14" s="208">
        <v>12.544</v>
      </c>
    </row>
    <row r="15" spans="2:6" x14ac:dyDescent="0.25">
      <c r="B15" s="206" t="s">
        <v>124</v>
      </c>
      <c r="C15" s="207">
        <v>6.9569999999999999</v>
      </c>
      <c r="D15" s="208">
        <v>61.085999999999999</v>
      </c>
      <c r="E15" s="207">
        <v>10.643000000000001</v>
      </c>
      <c r="F15" s="208">
        <v>102.267</v>
      </c>
    </row>
    <row r="16" spans="2:6" x14ac:dyDescent="0.25">
      <c r="B16" s="206" t="s">
        <v>125</v>
      </c>
      <c r="C16" s="207">
        <v>106.041</v>
      </c>
      <c r="D16" s="208">
        <v>454.78</v>
      </c>
      <c r="E16" s="207">
        <v>97.29</v>
      </c>
      <c r="F16" s="208">
        <v>385.37400000000002</v>
      </c>
    </row>
    <row r="17" spans="2:6" x14ac:dyDescent="0.25">
      <c r="B17" s="206" t="s">
        <v>126</v>
      </c>
      <c r="C17" s="207">
        <v>116.621</v>
      </c>
      <c r="D17" s="208">
        <v>172.54499999999999</v>
      </c>
      <c r="E17" s="207">
        <v>212.25800000000001</v>
      </c>
      <c r="F17" s="208">
        <v>389.88200000000001</v>
      </c>
    </row>
    <row r="18" spans="2:6" x14ac:dyDescent="0.25">
      <c r="B18" s="206" t="s">
        <v>127</v>
      </c>
      <c r="C18" s="207">
        <v>36.537999999999997</v>
      </c>
      <c r="D18" s="208">
        <v>59.615000000000002</v>
      </c>
      <c r="E18" s="207">
        <v>50.122999999999998</v>
      </c>
      <c r="F18" s="208">
        <v>86.676000000000002</v>
      </c>
    </row>
    <row r="19" spans="2:6" x14ac:dyDescent="0.25">
      <c r="B19" s="206" t="s">
        <v>128</v>
      </c>
      <c r="C19" s="207">
        <v>2.0859999999999999</v>
      </c>
      <c r="D19" s="208">
        <v>22.33</v>
      </c>
      <c r="E19" s="207">
        <v>2.593</v>
      </c>
      <c r="F19" s="208">
        <v>33.591000000000001</v>
      </c>
    </row>
    <row r="20" spans="2:6" x14ac:dyDescent="0.25">
      <c r="B20" s="203" t="s">
        <v>84</v>
      </c>
      <c r="C20" s="209"/>
      <c r="D20" s="210"/>
      <c r="E20" s="209"/>
      <c r="F20" s="210"/>
    </row>
    <row r="21" spans="2:6" x14ac:dyDescent="0.25">
      <c r="B21" s="206" t="s">
        <v>85</v>
      </c>
      <c r="C21" s="207">
        <v>495.54700000000003</v>
      </c>
      <c r="D21" s="208">
        <v>1087.201</v>
      </c>
      <c r="E21" s="207">
        <v>324.87799999999999</v>
      </c>
      <c r="F21" s="208">
        <v>676.90300000000002</v>
      </c>
    </row>
    <row r="22" spans="2:6" ht="15.75" x14ac:dyDescent="0.25">
      <c r="B22" s="206" t="s">
        <v>86</v>
      </c>
      <c r="C22" s="211" t="s">
        <v>28</v>
      </c>
      <c r="D22" s="208">
        <v>3196.0050000000001</v>
      </c>
      <c r="E22" s="207"/>
      <c r="F22" s="208">
        <v>3209.1849999999999</v>
      </c>
    </row>
    <row r="23" spans="2:6" ht="15.75" x14ac:dyDescent="0.25">
      <c r="B23" s="206" t="s">
        <v>129</v>
      </c>
      <c r="C23" s="211" t="s">
        <v>28</v>
      </c>
      <c r="D23" s="208">
        <v>1183.1199999999999</v>
      </c>
      <c r="E23" s="207"/>
      <c r="F23" s="208">
        <v>2133.8270000000002</v>
      </c>
    </row>
    <row r="24" spans="2:6" x14ac:dyDescent="0.25">
      <c r="B24" s="206" t="s">
        <v>130</v>
      </c>
      <c r="C24" s="207">
        <v>4.6980000000000004</v>
      </c>
      <c r="D24" s="208">
        <v>4.3029999999999999</v>
      </c>
      <c r="E24" s="207">
        <v>6.6059999999999999</v>
      </c>
      <c r="F24" s="208">
        <v>7.9859999999999998</v>
      </c>
    </row>
    <row r="25" spans="2:6" x14ac:dyDescent="0.25">
      <c r="B25" s="203" t="s">
        <v>87</v>
      </c>
      <c r="C25" s="209"/>
      <c r="D25" s="210"/>
      <c r="E25" s="209"/>
      <c r="F25" s="210"/>
    </row>
    <row r="26" spans="2:6" x14ac:dyDescent="0.25">
      <c r="B26" s="206" t="s">
        <v>131</v>
      </c>
      <c r="C26" s="207">
        <v>367.77300000000002</v>
      </c>
      <c r="D26" s="208">
        <v>392.73899999999998</v>
      </c>
      <c r="E26" s="207">
        <v>410.65499999999997</v>
      </c>
      <c r="F26" s="208">
        <v>204.976</v>
      </c>
    </row>
    <row r="27" spans="2:6" x14ac:dyDescent="0.25">
      <c r="B27" s="206" t="s">
        <v>132</v>
      </c>
      <c r="C27" s="207">
        <v>53.042000000000002</v>
      </c>
      <c r="D27" s="208">
        <v>179.40100000000001</v>
      </c>
      <c r="E27" s="207">
        <v>96.402000000000001</v>
      </c>
      <c r="F27" s="208">
        <v>203.60900000000001</v>
      </c>
    </row>
    <row r="28" spans="2:6" x14ac:dyDescent="0.25">
      <c r="B28" s="203" t="s">
        <v>133</v>
      </c>
      <c r="C28" s="209"/>
      <c r="D28" s="210"/>
      <c r="E28" s="209"/>
      <c r="F28" s="210"/>
    </row>
    <row r="29" spans="2:6" x14ac:dyDescent="0.25">
      <c r="B29" s="206" t="s">
        <v>134</v>
      </c>
      <c r="C29" s="207"/>
      <c r="D29" s="208">
        <v>22.161999999999999</v>
      </c>
      <c r="E29" s="207"/>
      <c r="F29" s="208">
        <v>3.6819999999999999</v>
      </c>
    </row>
    <row r="30" spans="2:6" x14ac:dyDescent="0.25">
      <c r="B30" s="206" t="s">
        <v>135</v>
      </c>
      <c r="C30" s="207"/>
      <c r="D30" s="208">
        <v>310.01299999999998</v>
      </c>
      <c r="E30" s="207"/>
      <c r="F30" s="208">
        <v>289.791</v>
      </c>
    </row>
    <row r="31" spans="2:6" x14ac:dyDescent="0.25">
      <c r="B31" s="206" t="s">
        <v>98</v>
      </c>
      <c r="C31" s="207"/>
      <c r="D31" s="208">
        <v>1794.0609999999999</v>
      </c>
      <c r="E31" s="207"/>
      <c r="F31" s="208">
        <v>1772.6469999999999</v>
      </c>
    </row>
    <row r="32" spans="2:6" x14ac:dyDescent="0.25">
      <c r="B32" s="206" t="s">
        <v>136</v>
      </c>
      <c r="C32" s="207"/>
      <c r="D32" s="208">
        <v>763.32100000000003</v>
      </c>
      <c r="E32" s="207"/>
      <c r="F32" s="208">
        <v>804.37699999999995</v>
      </c>
    </row>
    <row r="33" spans="2:6" x14ac:dyDescent="0.25">
      <c r="B33" s="206" t="s">
        <v>137</v>
      </c>
      <c r="C33" s="207"/>
      <c r="D33" s="208">
        <v>283.82400000000001</v>
      </c>
      <c r="E33" s="207"/>
      <c r="F33" s="208">
        <v>304.536</v>
      </c>
    </row>
    <row r="34" spans="2:6" x14ac:dyDescent="0.25">
      <c r="B34" s="203" t="s">
        <v>138</v>
      </c>
      <c r="C34" s="209"/>
      <c r="D34" s="210"/>
      <c r="E34" s="209"/>
      <c r="F34" s="210"/>
    </row>
    <row r="35" spans="2:6" x14ac:dyDescent="0.25">
      <c r="B35" s="206" t="s">
        <v>139</v>
      </c>
      <c r="C35" s="207"/>
      <c r="D35" s="208">
        <v>82.802000000000007</v>
      </c>
      <c r="E35" s="207"/>
      <c r="F35" s="208">
        <v>62.668999999999997</v>
      </c>
    </row>
    <row r="36" spans="2:6" x14ac:dyDescent="0.25">
      <c r="B36" s="206" t="s">
        <v>140</v>
      </c>
      <c r="C36" s="207"/>
      <c r="D36" s="208">
        <v>215.93199999999999</v>
      </c>
      <c r="E36" s="207"/>
      <c r="F36" s="208">
        <v>298.26799999999997</v>
      </c>
    </row>
    <row r="37" spans="2:6" x14ac:dyDescent="0.25">
      <c r="B37" s="206" t="s">
        <v>141</v>
      </c>
      <c r="C37" s="207"/>
      <c r="D37" s="208">
        <v>17.222999999999999</v>
      </c>
      <c r="E37" s="207"/>
      <c r="F37" s="208">
        <v>30.957000000000001</v>
      </c>
    </row>
    <row r="38" spans="2:6" x14ac:dyDescent="0.25">
      <c r="B38" s="206" t="s">
        <v>142</v>
      </c>
      <c r="C38" s="207"/>
      <c r="D38" s="208">
        <v>794.53</v>
      </c>
      <c r="E38" s="207"/>
      <c r="F38" s="208">
        <v>999.98699999999997</v>
      </c>
    </row>
    <row r="39" spans="2:6" x14ac:dyDescent="0.25">
      <c r="B39" s="206" t="s">
        <v>143</v>
      </c>
      <c r="C39" s="207"/>
      <c r="D39" s="208">
        <v>319.45</v>
      </c>
      <c r="E39" s="207"/>
      <c r="F39" s="208">
        <v>300.87299999999999</v>
      </c>
    </row>
    <row r="40" spans="2:6" x14ac:dyDescent="0.25">
      <c r="B40" s="206" t="s">
        <v>144</v>
      </c>
      <c r="C40" s="207"/>
      <c r="D40" s="208">
        <v>189.303</v>
      </c>
      <c r="E40" s="207"/>
      <c r="F40" s="208">
        <v>175.37100000000001</v>
      </c>
    </row>
    <row r="41" spans="2:6" x14ac:dyDescent="0.25">
      <c r="B41" s="203" t="s">
        <v>145</v>
      </c>
      <c r="C41" s="209"/>
      <c r="D41" s="210"/>
      <c r="E41" s="209"/>
      <c r="F41" s="210"/>
    </row>
    <row r="42" spans="2:6" x14ac:dyDescent="0.25">
      <c r="B42" s="206" t="s">
        <v>146</v>
      </c>
      <c r="C42" s="207"/>
      <c r="D42" s="208">
        <v>125.04300000000001</v>
      </c>
      <c r="E42" s="207"/>
      <c r="F42" s="208">
        <v>162.506</v>
      </c>
    </row>
    <row r="43" spans="2:6" x14ac:dyDescent="0.25">
      <c r="B43" s="206" t="s">
        <v>107</v>
      </c>
      <c r="C43" s="207"/>
      <c r="D43" s="208">
        <v>754.87800000000004</v>
      </c>
      <c r="E43" s="207"/>
      <c r="F43" s="208">
        <v>731.43</v>
      </c>
    </row>
    <row r="44" spans="2:6" x14ac:dyDescent="0.25">
      <c r="B44" s="206" t="s">
        <v>147</v>
      </c>
      <c r="C44" s="207">
        <v>178.143</v>
      </c>
      <c r="D44" s="208">
        <v>1115.097</v>
      </c>
      <c r="E44" s="207">
        <v>193.65299999999999</v>
      </c>
      <c r="F44" s="208">
        <v>1013.033</v>
      </c>
    </row>
    <row r="45" spans="2:6" x14ac:dyDescent="0.25">
      <c r="B45" s="206" t="s">
        <v>108</v>
      </c>
      <c r="C45" s="207"/>
      <c r="D45" s="208">
        <v>1048.0530000000001</v>
      </c>
      <c r="E45" s="207"/>
      <c r="F45" s="208">
        <v>1198.5619999999999</v>
      </c>
    </row>
    <row r="46" spans="2:6" x14ac:dyDescent="0.25">
      <c r="B46" s="206" t="s">
        <v>148</v>
      </c>
      <c r="C46" s="207">
        <v>160.05799999999999</v>
      </c>
      <c r="D46" s="208">
        <v>741.80100000000004</v>
      </c>
      <c r="E46" s="207">
        <v>165.15899999999999</v>
      </c>
      <c r="F46" s="208">
        <v>729.51700000000005</v>
      </c>
    </row>
    <row r="47" spans="2:6" x14ac:dyDescent="0.25">
      <c r="B47" s="206" t="s">
        <v>149</v>
      </c>
      <c r="C47" s="207">
        <v>25.055</v>
      </c>
      <c r="D47" s="208">
        <v>191.15199999999999</v>
      </c>
      <c r="E47" s="207">
        <v>21.605</v>
      </c>
      <c r="F47" s="208">
        <v>182.86986334400001</v>
      </c>
    </row>
    <row r="48" spans="2:6" x14ac:dyDescent="0.25">
      <c r="B48" s="206" t="s">
        <v>150</v>
      </c>
      <c r="C48" s="207"/>
      <c r="D48" s="208">
        <v>191.14099999999999</v>
      </c>
      <c r="E48" s="207"/>
      <c r="F48" s="208">
        <v>209.50700000000001</v>
      </c>
    </row>
    <row r="49" spans="2:6" x14ac:dyDescent="0.25">
      <c r="B49" s="206" t="s">
        <v>151</v>
      </c>
      <c r="C49" s="207">
        <v>145.26499999999999</v>
      </c>
      <c r="D49" s="208">
        <v>275.17</v>
      </c>
      <c r="E49" s="207">
        <v>150.93700000000001</v>
      </c>
      <c r="F49" s="208">
        <v>273.048</v>
      </c>
    </row>
    <row r="50" spans="2:6" x14ac:dyDescent="0.25">
      <c r="B50" s="206" t="s">
        <v>152</v>
      </c>
      <c r="C50" s="207">
        <v>162.16</v>
      </c>
      <c r="D50" s="208">
        <v>524.13699999999994</v>
      </c>
      <c r="E50" s="207">
        <v>146.565</v>
      </c>
      <c r="F50" s="208">
        <v>511.26</v>
      </c>
    </row>
    <row r="51" spans="2:6" x14ac:dyDescent="0.25">
      <c r="B51" s="206" t="s">
        <v>153</v>
      </c>
      <c r="C51" s="207"/>
      <c r="D51" s="208">
        <v>21.52</v>
      </c>
      <c r="E51" s="207"/>
      <c r="F51" s="208">
        <v>22.422000000000001</v>
      </c>
    </row>
    <row r="52" spans="2:6" x14ac:dyDescent="0.25">
      <c r="B52" s="206" t="s">
        <v>154</v>
      </c>
      <c r="C52" s="207">
        <v>584.428</v>
      </c>
      <c r="D52" s="208">
        <v>1561.9780000000001</v>
      </c>
      <c r="E52" s="207">
        <v>428.95299999999997</v>
      </c>
      <c r="F52" s="208">
        <v>1031.08</v>
      </c>
    </row>
    <row r="53" spans="2:6" x14ac:dyDescent="0.25">
      <c r="B53" s="206" t="s">
        <v>155</v>
      </c>
      <c r="C53" s="207">
        <v>10.708</v>
      </c>
      <c r="D53" s="208">
        <v>99.405000000000001</v>
      </c>
      <c r="E53" s="207">
        <v>27.483000000000001</v>
      </c>
      <c r="F53" s="208">
        <v>166.21100000000001</v>
      </c>
    </row>
    <row r="54" spans="2:6" x14ac:dyDescent="0.25">
      <c r="B54" s="206" t="s">
        <v>156</v>
      </c>
      <c r="C54" s="207">
        <v>24.468</v>
      </c>
      <c r="D54" s="208">
        <v>769.12</v>
      </c>
      <c r="E54" s="207">
        <v>27.831</v>
      </c>
      <c r="F54" s="208">
        <v>822.27300000000002</v>
      </c>
    </row>
    <row r="55" spans="2:6" x14ac:dyDescent="0.25">
      <c r="B55" s="206" t="s">
        <v>157</v>
      </c>
      <c r="C55" s="207">
        <v>30.890999999999998</v>
      </c>
      <c r="D55" s="208">
        <v>451.10899999999998</v>
      </c>
      <c r="E55" s="207"/>
      <c r="F55" s="208">
        <v>473.47899999999998</v>
      </c>
    </row>
    <row r="56" spans="2:6" x14ac:dyDescent="0.25">
      <c r="B56" s="206" t="s">
        <v>158</v>
      </c>
      <c r="C56" s="207"/>
      <c r="D56" s="208">
        <v>151.57599999999999</v>
      </c>
      <c r="E56" s="207"/>
      <c r="F56" s="208">
        <v>158.09800000000001</v>
      </c>
    </row>
    <row r="57" spans="2:6" x14ac:dyDescent="0.25">
      <c r="B57" s="206" t="s">
        <v>159</v>
      </c>
      <c r="C57" s="207"/>
      <c r="D57" s="208">
        <v>201.52799999999999</v>
      </c>
      <c r="E57" s="207"/>
      <c r="F57" s="208">
        <v>185.227</v>
      </c>
    </row>
    <row r="58" spans="2:6" x14ac:dyDescent="0.25">
      <c r="B58" s="206" t="s">
        <v>160</v>
      </c>
      <c r="C58" s="207"/>
      <c r="D58" s="208">
        <v>274.16899999999998</v>
      </c>
      <c r="E58" s="207"/>
      <c r="F58" s="208">
        <v>289.43</v>
      </c>
    </row>
    <row r="59" spans="2:6" x14ac:dyDescent="0.25">
      <c r="B59" s="206" t="s">
        <v>161</v>
      </c>
      <c r="C59" s="207"/>
      <c r="D59" s="208">
        <v>170.797</v>
      </c>
      <c r="E59" s="207"/>
      <c r="F59" s="208">
        <v>236.71799999999999</v>
      </c>
    </row>
    <row r="60" spans="2:6" x14ac:dyDescent="0.25">
      <c r="B60" s="206" t="s">
        <v>162</v>
      </c>
      <c r="C60" s="207"/>
      <c r="D60" s="208">
        <v>43.457999999999998</v>
      </c>
      <c r="E60" s="207"/>
      <c r="F60" s="208">
        <v>54.024999999999999</v>
      </c>
    </row>
    <row r="61" spans="2:6" x14ac:dyDescent="0.25">
      <c r="B61" s="206" t="s">
        <v>163</v>
      </c>
      <c r="C61" s="207"/>
      <c r="D61" s="208">
        <v>31.279</v>
      </c>
      <c r="E61" s="207"/>
      <c r="F61" s="208">
        <v>27.382999999999999</v>
      </c>
    </row>
    <row r="62" spans="2:6" x14ac:dyDescent="0.25">
      <c r="B62" s="206" t="s">
        <v>164</v>
      </c>
      <c r="C62" s="207"/>
      <c r="D62" s="208">
        <v>31.416</v>
      </c>
      <c r="E62" s="207"/>
      <c r="F62" s="208">
        <v>49.283000000000001</v>
      </c>
    </row>
    <row r="63" spans="2:6" x14ac:dyDescent="0.25">
      <c r="B63" s="206" t="s">
        <v>165</v>
      </c>
      <c r="C63" s="207"/>
      <c r="D63" s="208">
        <v>19.384</v>
      </c>
      <c r="E63" s="207"/>
      <c r="F63" s="208">
        <v>26.606000000000002</v>
      </c>
    </row>
    <row r="64" spans="2:6" x14ac:dyDescent="0.25">
      <c r="B64" s="206" t="s">
        <v>166</v>
      </c>
      <c r="C64" s="207"/>
      <c r="D64" s="208">
        <v>42.353000000000002</v>
      </c>
      <c r="E64" s="207"/>
      <c r="F64" s="208">
        <v>45.433999999999997</v>
      </c>
    </row>
    <row r="65" spans="2:6" x14ac:dyDescent="0.25">
      <c r="B65" s="206" t="s">
        <v>111</v>
      </c>
      <c r="C65" s="207"/>
      <c r="D65" s="208">
        <v>651.37699999999995</v>
      </c>
      <c r="E65" s="207"/>
      <c r="F65" s="208">
        <v>750.13800000000003</v>
      </c>
    </row>
    <row r="66" spans="2:6" x14ac:dyDescent="0.25">
      <c r="B66" s="206" t="s">
        <v>167</v>
      </c>
      <c r="C66" s="207"/>
      <c r="D66" s="208">
        <v>578.08199999999999</v>
      </c>
      <c r="E66" s="207"/>
      <c r="F66" s="208">
        <v>678.50900000000001</v>
      </c>
    </row>
    <row r="67" spans="2:6" x14ac:dyDescent="0.25">
      <c r="B67" s="206" t="s">
        <v>168</v>
      </c>
      <c r="C67" s="207"/>
      <c r="D67" s="208">
        <v>416.053</v>
      </c>
      <c r="E67" s="207"/>
      <c r="F67" s="208">
        <v>358.84699999999998</v>
      </c>
    </row>
    <row r="68" spans="2:6" x14ac:dyDescent="0.25">
      <c r="B68" s="206" t="s">
        <v>169</v>
      </c>
      <c r="C68" s="207"/>
      <c r="D68" s="208">
        <v>216.56700000000001</v>
      </c>
      <c r="E68" s="207"/>
      <c r="F68" s="208">
        <v>220.70699999999999</v>
      </c>
    </row>
    <row r="69" spans="2:6" x14ac:dyDescent="0.25">
      <c r="B69" s="206" t="s">
        <v>170</v>
      </c>
      <c r="C69" s="207"/>
      <c r="D69" s="208">
        <v>324.09899999999999</v>
      </c>
      <c r="E69" s="207"/>
      <c r="F69" s="208">
        <v>270.27300000000002</v>
      </c>
    </row>
    <row r="70" spans="2:6" x14ac:dyDescent="0.25">
      <c r="B70" s="206" t="s">
        <v>171</v>
      </c>
      <c r="C70" s="207"/>
      <c r="D70" s="208">
        <v>570.52800000000002</v>
      </c>
      <c r="E70" s="207"/>
      <c r="F70" s="208">
        <v>632.94399999999996</v>
      </c>
    </row>
    <row r="71" spans="2:6" ht="15.75" thickBot="1" x14ac:dyDescent="0.3">
      <c r="B71" s="212" t="s">
        <v>172</v>
      </c>
      <c r="C71" s="213"/>
      <c r="D71" s="214">
        <v>66.015000000000001</v>
      </c>
      <c r="E71" s="213"/>
      <c r="F71" s="214">
        <v>56.026000000000003</v>
      </c>
    </row>
  </sheetData>
  <mergeCells count="3">
    <mergeCell ref="B2:F2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Ensemble</vt:lpstr>
      <vt:lpstr>GP</vt:lpstr>
      <vt:lpstr>GSA</vt:lpstr>
      <vt:lpstr>TYPE</vt:lpstr>
      <vt:lpstr>PPX</vt:lpstr>
      <vt:lpstr>PPM</vt:lpstr>
      <vt:lpstr>TYPE!Zone_d_impression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Lilia Benfarhat (Chef Service Conjoncture)</cp:lastModifiedBy>
  <cp:lastPrinted>2023-03-08T13:41:15Z</cp:lastPrinted>
  <dcterms:created xsi:type="dcterms:W3CDTF">2015-06-05T18:19:34Z</dcterms:created>
  <dcterms:modified xsi:type="dcterms:W3CDTF">2023-06-14T11:13:02Z</dcterms:modified>
</cp:coreProperties>
</file>